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idener\Downloads\"/>
    </mc:Choice>
  </mc:AlternateContent>
  <xr:revisionPtr revIDLastSave="0" documentId="13_ncr:1_{74781D44-AE89-4BEA-9939-842AFC1CEE7B}" xr6:coauthVersionLast="47" xr6:coauthVersionMax="47" xr10:uidLastSave="{00000000-0000-0000-0000-000000000000}"/>
  <bookViews>
    <workbookView xWindow="-120" yWindow="-120" windowWidth="30960" windowHeight="17070" xr2:uid="{8EF282B9-669F-4823-A5DA-90DB78AEBC15}"/>
  </bookViews>
  <sheets>
    <sheet name="SMC 5 Year CIP All Projects" sheetId="1" r:id="rId1"/>
  </sheets>
  <externalReferences>
    <externalReference r:id="rId2"/>
    <externalReference r:id="rId3"/>
  </externalReferences>
  <definedNames>
    <definedName name="_xlnm._FilterDatabase" localSheetId="0" hidden="1">'SMC 5 Year CIP All Projects'!$A$1:$S$467</definedName>
    <definedName name="Print_Area_MI">#REF!</definedName>
    <definedName name="Rate">'[1]Hillsdale Mall_16-17'!$T$4</definedName>
    <definedName name="Rate1718">'[2]Hillsdale Mall_17-18'!$T$4</definedName>
    <definedName name="Rate17182">'[2]Hillsdale Mall_17-18'!$T$4</definedName>
    <definedName name="Rate1819">'[2]Hillsdale Mall_17-18'!$T$4</definedName>
    <definedName name="RestRate">'[1]Hillsdale Mall_16-17'!$U$4</definedName>
    <definedName name="RestRate1718">'[2]Hillsdale Mall_17-18'!$U$4</definedName>
    <definedName name="RestRate1819">'[2]Hillsdale Mall_17-18'!$U$4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0" i="1" l="1"/>
  <c r="Q270" i="1"/>
  <c r="P270" i="1"/>
  <c r="N260" i="1"/>
  <c r="N259" i="1"/>
  <c r="N258" i="1"/>
  <c r="L257" i="1"/>
  <c r="N257" i="1" s="1"/>
  <c r="L256" i="1"/>
  <c r="N256" i="1" s="1"/>
  <c r="N255" i="1"/>
  <c r="N254" i="1"/>
  <c r="N253" i="1"/>
  <c r="N252" i="1"/>
  <c r="N251" i="1"/>
  <c r="N250" i="1"/>
  <c r="O249" i="1"/>
  <c r="O270" i="1" s="1"/>
  <c r="N249" i="1"/>
  <c r="N248" i="1"/>
  <c r="N247" i="1"/>
  <c r="L247" i="1"/>
  <c r="L246" i="1"/>
  <c r="N246" i="1" s="1"/>
  <c r="N245" i="1"/>
  <c r="L245" i="1"/>
  <c r="N244" i="1"/>
  <c r="N243" i="1"/>
  <c r="N242" i="1"/>
  <c r="L241" i="1"/>
  <c r="N241" i="1" s="1"/>
  <c r="N240" i="1"/>
  <c r="L240" i="1"/>
  <c r="L239" i="1"/>
  <c r="N239" i="1" s="1"/>
  <c r="N238" i="1"/>
  <c r="L238" i="1"/>
  <c r="N237" i="1"/>
  <c r="L236" i="1"/>
  <c r="N236" i="1" s="1"/>
  <c r="N235" i="1"/>
  <c r="L235" i="1"/>
  <c r="N234" i="1"/>
  <c r="L233" i="1"/>
  <c r="N233" i="1" s="1"/>
  <c r="N232" i="1"/>
  <c r="I231" i="1"/>
  <c r="L230" i="1"/>
  <c r="L229" i="1"/>
  <c r="M229" i="1" s="1"/>
  <c r="N228" i="1"/>
  <c r="L228" i="1"/>
  <c r="L227" i="1"/>
  <c r="M226" i="1"/>
  <c r="L226" i="1"/>
  <c r="L225" i="1"/>
  <c r="N225" i="1" s="1"/>
  <c r="N224" i="1"/>
  <c r="L224" i="1"/>
  <c r="L223" i="1"/>
  <c r="N223" i="1" s="1"/>
  <c r="L222" i="1"/>
  <c r="N222" i="1" s="1"/>
  <c r="L221" i="1"/>
  <c r="N221" i="1" s="1"/>
  <c r="N220" i="1"/>
  <c r="L220" i="1"/>
  <c r="L219" i="1"/>
  <c r="N219" i="1" s="1"/>
  <c r="N218" i="1"/>
  <c r="L218" i="1"/>
  <c r="K217" i="1"/>
  <c r="K231" i="1" s="1"/>
  <c r="L216" i="1"/>
  <c r="N216" i="1" s="1"/>
  <c r="N215" i="1"/>
  <c r="L215" i="1"/>
  <c r="L214" i="1"/>
  <c r="N214" i="1" s="1"/>
  <c r="K213" i="1"/>
  <c r="L213" i="1" s="1"/>
  <c r="L212" i="1"/>
  <c r="K10" i="1"/>
  <c r="K270" i="1" s="1"/>
  <c r="J7" i="1"/>
  <c r="I7" i="1"/>
  <c r="N227" i="1" l="1"/>
  <c r="L231" i="1"/>
  <c r="N213" i="1"/>
  <c r="N212" i="1"/>
  <c r="L217" i="1"/>
  <c r="M227" i="1"/>
  <c r="N229" i="1"/>
  <c r="N217" i="1"/>
  <c r="M230" i="1"/>
  <c r="M231" i="1" s="1"/>
  <c r="M270" i="1" s="1"/>
  <c r="N226" i="1"/>
  <c r="N231" i="1" l="1"/>
  <c r="N230" i="1"/>
  <c r="L270" i="1"/>
  <c r="N270" i="1" l="1"/>
</calcChain>
</file>

<file path=xl/sharedStrings.xml><?xml version="1.0" encoding="utf-8"?>
<sst xmlns="http://schemas.openxmlformats.org/spreadsheetml/2006/main" count="1639" uniqueCount="623">
  <si>
    <t>Department</t>
  </si>
  <si>
    <t>Project</t>
  </si>
  <si>
    <t>Location</t>
  </si>
  <si>
    <t>Funding Source</t>
  </si>
  <si>
    <t>Category</t>
  </si>
  <si>
    <t>Org number</t>
  </si>
  <si>
    <t>JL Code</t>
  </si>
  <si>
    <t>Measure K JL Code</t>
  </si>
  <si>
    <t>FY 2024-25 Adopted</t>
  </si>
  <si>
    <t>FY 2024-25 Actuals</t>
  </si>
  <si>
    <t>FY 2025-26 Recommended Budget (RLB)</t>
  </si>
  <si>
    <t>September Revisions (rollover)</t>
  </si>
  <si>
    <t>September Revisions (new appropriations)</t>
  </si>
  <si>
    <t>FY 2025-26 Proposed Adopted</t>
  </si>
  <si>
    <t>FY 2026-27 Proposed Project Budget</t>
  </si>
  <si>
    <t>FY 2027-28 Proposed Project Budget</t>
  </si>
  <si>
    <t>FY 2028-29 Proposed Project Budget</t>
  </si>
  <si>
    <t>FY 2029-30 Proposed Project Budget</t>
  </si>
  <si>
    <t>Total</t>
  </si>
  <si>
    <t>CEO</t>
  </si>
  <si>
    <t>Stone Pine Cove</t>
  </si>
  <si>
    <t>880 Stone Pine Road, Half Moon Bay, CA</t>
  </si>
  <si>
    <t>Measure K</t>
  </si>
  <si>
    <t xml:space="preserve">Housing </t>
  </si>
  <si>
    <t>PDFH1</t>
  </si>
  <si>
    <t>Grants/Donations</t>
  </si>
  <si>
    <t>CEOFH</t>
  </si>
  <si>
    <t>CEO-PDU</t>
  </si>
  <si>
    <t xml:space="preserve">Cordilleras Renovation </t>
  </si>
  <si>
    <t>200 Edmonds Road Redwood City, CA</t>
  </si>
  <si>
    <t>Bond</t>
  </si>
  <si>
    <t>Behavior Health &amp; Recovery Services</t>
  </si>
  <si>
    <t>PC015</t>
  </si>
  <si>
    <t>South San Francisco Wellness Center</t>
  </si>
  <si>
    <t xml:space="preserve">1024 Mission Road, South San Francisco, CA </t>
  </si>
  <si>
    <t>General Fund - Non-Departmental</t>
  </si>
  <si>
    <t xml:space="preserve">Community Services: Health &amp; Human Services </t>
  </si>
  <si>
    <t>PDP08</t>
  </si>
  <si>
    <t>South San Francisco Wellness Center- Departmental</t>
  </si>
  <si>
    <t>Departmental</t>
  </si>
  <si>
    <t xml:space="preserve">County Office Building 3 </t>
  </si>
  <si>
    <t xml:space="preserve">500 County Center, Redwood City, CA </t>
  </si>
  <si>
    <t>Construction</t>
  </si>
  <si>
    <t>PDP01</t>
  </si>
  <si>
    <t>Pescadero Fire Station</t>
  </si>
  <si>
    <t>350-360 Butano Cut Off Road, Pescadero, CA 94060</t>
  </si>
  <si>
    <t>Fire Safety</t>
  </si>
  <si>
    <t>CAPSF</t>
  </si>
  <si>
    <t>Tower Road Fire Station</t>
  </si>
  <si>
    <t>320 Paul Scannel Dr. San Mateo, CA 94402</t>
  </si>
  <si>
    <t>NDSTR</t>
  </si>
  <si>
    <t xml:space="preserve">SMMC Renovation </t>
  </si>
  <si>
    <t xml:space="preserve">225 West 39th Avenue, San Mateo, CA </t>
  </si>
  <si>
    <t>Health Services</t>
  </si>
  <si>
    <t>MULTIPLE</t>
  </si>
  <si>
    <t>Navigation Center - Capital</t>
  </si>
  <si>
    <t>222 W. 39th Ave. San Mateo, CA 94403</t>
  </si>
  <si>
    <t>PDP05</t>
  </si>
  <si>
    <t>DPW</t>
  </si>
  <si>
    <t>SMMC Pedestrian Path of Travel</t>
  </si>
  <si>
    <t>222 W. 39th Ave, San Mateo</t>
  </si>
  <si>
    <t>Accessibility</t>
  </si>
  <si>
    <t>PF04V</t>
  </si>
  <si>
    <t>Election Registration (Additional ADA Funding)</t>
  </si>
  <si>
    <t>40 Tower Rd, Belmont</t>
  </si>
  <si>
    <t>P32L1</t>
  </si>
  <si>
    <t>ADA Improvements -Elysian  31 Tower Road</t>
  </si>
  <si>
    <t>31 Tower Rd, Belmont</t>
  </si>
  <si>
    <t>P35D1</t>
  </si>
  <si>
    <t>ADACP</t>
  </si>
  <si>
    <t>ADA Improvements - Canyon Oaks 400 Edmonds Road</t>
  </si>
  <si>
    <t xml:space="preserve">400 Edmonds Rd </t>
  </si>
  <si>
    <t>P35E1</t>
  </si>
  <si>
    <t>ADA Improvements - YSC 222 Paul Scannel Way</t>
  </si>
  <si>
    <t>222 Paul Scannell Drive, Belmont</t>
  </si>
  <si>
    <t>P35F1</t>
  </si>
  <si>
    <t>ADA Improvement Fund: El Granada Sidewalk Improvements</t>
  </si>
  <si>
    <t>El Granada</t>
  </si>
  <si>
    <t>P35G1</t>
  </si>
  <si>
    <t>ADA Elections Registration Compliance @ Tower Road</t>
  </si>
  <si>
    <t>Facility Surcharge</t>
  </si>
  <si>
    <t>P2T67</t>
  </si>
  <si>
    <t>Countywide ADA Improvements</t>
  </si>
  <si>
    <t>Various</t>
  </si>
  <si>
    <t>P2T64</t>
  </si>
  <si>
    <t>Temporary Pedestrian Detour-Mirada Bridge</t>
  </si>
  <si>
    <t>Half Moon Bay</t>
  </si>
  <si>
    <t>Bicycle/Pedestrian Access</t>
  </si>
  <si>
    <t>P31G1</t>
  </si>
  <si>
    <t>Mirada Road Ped Bridge</t>
  </si>
  <si>
    <t>P31J1</t>
  </si>
  <si>
    <t>Maguire Correctional Facility Replace Co-Generation with Tico Units</t>
  </si>
  <si>
    <t>330 Bradford St, Redwood City</t>
  </si>
  <si>
    <t>P24W1</t>
  </si>
  <si>
    <t>Radio Shop Project at Chestnut &amp; Grant Yard</t>
  </si>
  <si>
    <t>702 Chestnut St, Redwood City</t>
  </si>
  <si>
    <t>Building Equipment Upgrades</t>
  </si>
  <si>
    <t>P30J1</t>
  </si>
  <si>
    <t>Countywide Elevator Replacement RFP-Programming Phase</t>
  </si>
  <si>
    <t>P31F1</t>
  </si>
  <si>
    <t>COB1 Renovation and Modernization</t>
  </si>
  <si>
    <t>455 County Center, Redwood City</t>
  </si>
  <si>
    <t>P33Z1</t>
  </si>
  <si>
    <t>Youth Services Center Replace 2 Condenser Units and AHU Unit</t>
  </si>
  <si>
    <t>PF02N</t>
  </si>
  <si>
    <t>YSC Co-Gen/Central Plant Upgrade</t>
  </si>
  <si>
    <t>P23V1</t>
  </si>
  <si>
    <t>Youth Services Center Replace Air Handling Unit</t>
  </si>
  <si>
    <t>PF02L</t>
  </si>
  <si>
    <t>Hall of Justice Traction Elevators (Multiple) Elevator 3 and 7 Only</t>
  </si>
  <si>
    <t>400 County Center, Redwood City</t>
  </si>
  <si>
    <t>PF02R</t>
  </si>
  <si>
    <t>Hall of Justice Replace Indoor Air Handling Units -AC3 SF1 and SF2</t>
  </si>
  <si>
    <t>PF02G</t>
  </si>
  <si>
    <t>YSC Repair Heating/Hot-Chilled Water Line</t>
  </si>
  <si>
    <t>PF02U</t>
  </si>
  <si>
    <t>San Mateo Medical Center Outpatient Rotunda Restroom Improvement 1st and 2nd Floor</t>
  </si>
  <si>
    <t>PF03B</t>
  </si>
  <si>
    <t>Hall of Justice Replace HVAC Pump CW01 - CW05</t>
  </si>
  <si>
    <t>PF03V</t>
  </si>
  <si>
    <t>Hall of Justice Replace Exhaust Fan RF-4</t>
  </si>
  <si>
    <t>PF03X</t>
  </si>
  <si>
    <t>Maguire Correctional Facility Replace ATS Switch Board</t>
  </si>
  <si>
    <t>PF03Y</t>
  </si>
  <si>
    <t>Maple Street Correctional Center Replace Rolling Gates NW Side</t>
  </si>
  <si>
    <t>1300 Maple St, Redwood City</t>
  </si>
  <si>
    <t>PF04G</t>
  </si>
  <si>
    <t>SMMC Building Management System Upgrade</t>
  </si>
  <si>
    <t>PF04T</t>
  </si>
  <si>
    <t>Hall of Justice - Replace PCHWP Chiller</t>
  </si>
  <si>
    <t>PF05C</t>
  </si>
  <si>
    <t>Hall of Justice - Replace SF-2 &amp; AC-1</t>
  </si>
  <si>
    <t>PF05D</t>
  </si>
  <si>
    <t xml:space="preserve">Hall of Justice - Replace EF-11 &amp; SF-1 </t>
  </si>
  <si>
    <t>PF05E</t>
  </si>
  <si>
    <t>Hall of Justice Replace Switchboard MCC-2 &amp; MCC-3</t>
  </si>
  <si>
    <t>PF05F</t>
  </si>
  <si>
    <t>Hall of Justice - Replace AHU'S AC-2A &amp; AC-2B</t>
  </si>
  <si>
    <t>PF05I</t>
  </si>
  <si>
    <t>Maguire Replace Condenser Units CCU-East &amp; CU-West</t>
  </si>
  <si>
    <t>PF05J</t>
  </si>
  <si>
    <t>Hall of Justice - Replace AC-01 &amp; AC-02</t>
  </si>
  <si>
    <t>PF05L</t>
  </si>
  <si>
    <t>Hall of Justice Replace Condenser Unit CU-14</t>
  </si>
  <si>
    <t>PF05M</t>
  </si>
  <si>
    <t>COB 1 - Replace Exhaust Fans EXF01 &amp; EXH04</t>
  </si>
  <si>
    <t>PF05P</t>
  </si>
  <si>
    <t>SMMC - Replace Exhaust Fans E4 &amp; E5</t>
  </si>
  <si>
    <t>PF06E</t>
  </si>
  <si>
    <t>SMMC - Renovate Elevators EV-A &amp; EV-B</t>
  </si>
  <si>
    <t>PF06F</t>
  </si>
  <si>
    <t xml:space="preserve">
Replace existing heaters with larger heaters - Grant Yard </t>
  </si>
  <si>
    <t>752 Chestnut St, Redwood City</t>
  </si>
  <si>
    <t>PF06T</t>
  </si>
  <si>
    <t>HOJ Replace Generator</t>
  </si>
  <si>
    <t>P31B1</t>
  </si>
  <si>
    <t>AHU-1 replace condenser coils - Daly City</t>
  </si>
  <si>
    <t>380 90th St, Daly City</t>
  </si>
  <si>
    <t>P34N1</t>
  </si>
  <si>
    <t xml:space="preserve">
BMS Control Upgrade - Daly City</t>
  </si>
  <si>
    <t>P34O1</t>
  </si>
  <si>
    <t xml:space="preserve">
Lighting controls hardware and software upgrade - Daly City</t>
  </si>
  <si>
    <t>P34P1</t>
  </si>
  <si>
    <t xml:space="preserve">
Central Plant PBX Room - SMMC</t>
  </si>
  <si>
    <t>P34Q1</t>
  </si>
  <si>
    <t xml:space="preserve">
Replace outdoor condenser units - Coastside Clinic</t>
  </si>
  <si>
    <t>230 Cabrillo Highway, Half Moon Bay</t>
  </si>
  <si>
    <t>P34R1</t>
  </si>
  <si>
    <t>YSC Air Handler Replacement</t>
  </si>
  <si>
    <t>P34U1</t>
  </si>
  <si>
    <t>SMC Central Library Admin Fac HVAC Upgrade</t>
  </si>
  <si>
    <t>125 Lessingia Way, San Mateo</t>
  </si>
  <si>
    <t>P32A1</t>
  </si>
  <si>
    <t>YSC Public Address System Upgrade</t>
  </si>
  <si>
    <t>P32K1</t>
  </si>
  <si>
    <t>Public Address (PA) system expansion</t>
  </si>
  <si>
    <t>2000 Alameda De Las Pulgas, San Mateo</t>
  </si>
  <si>
    <t>P33S1</t>
  </si>
  <si>
    <t>SMMC Laboratory Cobas Power Supply Upgrade</t>
  </si>
  <si>
    <t>P12HV</t>
  </si>
  <si>
    <t>Maguire Elevators 1-4 Modernization</t>
  </si>
  <si>
    <t>P33W1</t>
  </si>
  <si>
    <t xml:space="preserve">Countywide Elevator Upgrades </t>
  </si>
  <si>
    <t>P31T1</t>
  </si>
  <si>
    <t xml:space="preserve">
HOJ - Elevator Modernization</t>
  </si>
  <si>
    <t>P35H1</t>
  </si>
  <si>
    <t xml:space="preserve">Animal Shelter </t>
  </si>
  <si>
    <t>12 Airport Blvd, San Mateo</t>
  </si>
  <si>
    <t>Community Services</t>
  </si>
  <si>
    <t>General Bond Program Administration</t>
  </si>
  <si>
    <t>P29M1</t>
  </si>
  <si>
    <t>403 Winslow Child Care Center Improvements</t>
  </si>
  <si>
    <t>403 Winslow St, Redwood City</t>
  </si>
  <si>
    <t>P34X1</t>
  </si>
  <si>
    <t>PDU Improvements</t>
  </si>
  <si>
    <t>PF04X</t>
  </si>
  <si>
    <t xml:space="preserve">
Law Library Renovation</t>
  </si>
  <si>
    <t>710 Hamilton St, Redwood City</t>
  </si>
  <si>
    <t>P34K1</t>
  </si>
  <si>
    <t>Facilities Projects Warranty and Close-out</t>
  </si>
  <si>
    <t>PF635</t>
  </si>
  <si>
    <t>COB 1 Replace Elastomeric Roof Coating</t>
  </si>
  <si>
    <t>P31U1</t>
  </si>
  <si>
    <t>Battery Storage; Battery Backup</t>
  </si>
  <si>
    <t>Emergency Preparedness</t>
  </si>
  <si>
    <t>P34E1</t>
  </si>
  <si>
    <t>Fire Station 55 New Generator</t>
  </si>
  <si>
    <t>8150 Pescadero Creek Rd, Loma Mar</t>
  </si>
  <si>
    <t>P34L1</t>
  </si>
  <si>
    <t>COB1 Replace Emergency Generator 6 &amp; 7</t>
  </si>
  <si>
    <t>PF03Z</t>
  </si>
  <si>
    <t>CSA 7 &amp; 11 Emergency Preparedness</t>
  </si>
  <si>
    <t>85870</t>
  </si>
  <si>
    <t>PC031</t>
  </si>
  <si>
    <t>DPWEP</t>
  </si>
  <si>
    <t xml:space="preserve">Memorial Park Emergency Generator Project </t>
  </si>
  <si>
    <t>9500 Pescadero Creek Rd, Loma Mar</t>
  </si>
  <si>
    <t>P32P1</t>
  </si>
  <si>
    <t>Countywide ATS Implementation</t>
  </si>
  <si>
    <t>P32S1</t>
  </si>
  <si>
    <t xml:space="preserve">SMMC HVAC Equipment Controls Upgrade </t>
  </si>
  <si>
    <t>Health and Safety</t>
  </si>
  <si>
    <t>PE026</t>
  </si>
  <si>
    <t xml:space="preserve">Coast House Fire Alarm Upgrades </t>
  </si>
  <si>
    <t>P6169</t>
  </si>
  <si>
    <t xml:space="preserve">SMMC Replace Smoke Detector &amp; Fire Alarm Upgrade </t>
  </si>
  <si>
    <t>PF308</t>
  </si>
  <si>
    <t>Humidity Control &amp; Sterilization Project (Surgery Unit)</t>
  </si>
  <si>
    <t>PF03C</t>
  </si>
  <si>
    <t>SMMC Pneumatic Tube System (YR2 to YR1)</t>
  </si>
  <si>
    <t>PF04Y</t>
  </si>
  <si>
    <t>SMMC Replace Pneumatic Tube System</t>
  </si>
  <si>
    <t>PF06D</t>
  </si>
  <si>
    <t>Central Plant Water Softener Repair</t>
  </si>
  <si>
    <t>PF06I</t>
  </si>
  <si>
    <t>SMMC Fire Smoke Damper Actuators/Access Panels</t>
  </si>
  <si>
    <t>PF06K</t>
  </si>
  <si>
    <t>SMMC FSD Replacement &amp; Monitoring</t>
  </si>
  <si>
    <t>PF06Z</t>
  </si>
  <si>
    <t>MCF Life Safety Fire Pump Pipe Repair</t>
  </si>
  <si>
    <t>PF06Q</t>
  </si>
  <si>
    <t>Hall Of Justice Commissioning of the Air Handlers and Smoke Control Reprogramming</t>
  </si>
  <si>
    <t>P29R1</t>
  </si>
  <si>
    <t>SMMC Install Nurse Call System  (Board Requested project 2017)</t>
  </si>
  <si>
    <t>P31L1</t>
  </si>
  <si>
    <t>Countywide Fire Alarm Upgrade Phase 1 (Design, Programming &amp; Survey)</t>
  </si>
  <si>
    <t>P29N1</t>
  </si>
  <si>
    <t>SMMC Fire Water Line Upgrade</t>
  </si>
  <si>
    <t>P31M1</t>
  </si>
  <si>
    <t>San Mateo Medical Center SPD Equipment Replacement/Upgrade</t>
  </si>
  <si>
    <t>P12HF</t>
  </si>
  <si>
    <t>San Mateo Medical Center Endo Scope Washer Replacement</t>
  </si>
  <si>
    <t>P12HG</t>
  </si>
  <si>
    <t>San Mateo Medical Center Respiratory New Location</t>
  </si>
  <si>
    <t>P12HR</t>
  </si>
  <si>
    <t>SMMC Pharmacy Renovation</t>
  </si>
  <si>
    <t>P12HU</t>
  </si>
  <si>
    <t>San Mateo Medical Center Prevent Self Harm and Ligature Project</t>
  </si>
  <si>
    <t>P30F1</t>
  </si>
  <si>
    <t>San Mateo Medical Center Compounding Pharmacy Hood</t>
  </si>
  <si>
    <t>P30E1</t>
  </si>
  <si>
    <t>Maguire Correctional Medical Office redesign</t>
  </si>
  <si>
    <t>P34W1</t>
  </si>
  <si>
    <t>BHRS Coastside Clinic Safety Enhancements</t>
  </si>
  <si>
    <t>P34Y1</t>
  </si>
  <si>
    <t>Countywide Graffiti Abatement Program</t>
  </si>
  <si>
    <t>Maintenance</t>
  </si>
  <si>
    <t>P22D8</t>
  </si>
  <si>
    <t>Integrated Workplace Management System</t>
  </si>
  <si>
    <t>P6107</t>
  </si>
  <si>
    <t>Edison and 37th Landscape</t>
  </si>
  <si>
    <t>P32Z1</t>
  </si>
  <si>
    <t>Implementation of Facilities Maximo Project</t>
  </si>
  <si>
    <t>P31E1</t>
  </si>
  <si>
    <t xml:space="preserve">FCIS Building Assessments and Repairs </t>
  </si>
  <si>
    <t>PF03A</t>
  </si>
  <si>
    <t>Grant Yard Sandblast and Paint Structural Steel Building A</t>
  </si>
  <si>
    <t>PF04F</t>
  </si>
  <si>
    <t>Maguire Correctional Facility Prep &amp; Paint Structural Steel at 4th Floor Rec Yard</t>
  </si>
  <si>
    <t>PF04K</t>
  </si>
  <si>
    <t>Assessors Office Carpet Removal and Install 1st Floor</t>
  </si>
  <si>
    <t>555 County Center, Redwood City</t>
  </si>
  <si>
    <t>P32W1</t>
  </si>
  <si>
    <t>Assessors Office Carpet Removal and Install 3rd Floor</t>
  </si>
  <si>
    <t>P32W2</t>
  </si>
  <si>
    <t>Grant Yard - Replace 12x12 Vinyl Floor Tile, FCIS</t>
  </si>
  <si>
    <t>PF05O</t>
  </si>
  <si>
    <t>Grant Yard Bldg B - Prep and Paint Structural Steel</t>
  </si>
  <si>
    <t>PF05Q</t>
  </si>
  <si>
    <t>Childcare Center - Replace 12x12 Vinyl Flooring</t>
  </si>
  <si>
    <t>401 Winslow St, Redwood City</t>
  </si>
  <si>
    <t>PF05T</t>
  </si>
  <si>
    <t>Public Works Corp Yard Half Moon Bay Replace 12" x 12" Vinyl Floor Tile</t>
  </si>
  <si>
    <t>203 Cornell Ave, Princeton</t>
  </si>
  <si>
    <t>PF05U</t>
  </si>
  <si>
    <t>Daytop Condenser Unit</t>
  </si>
  <si>
    <t>631 Woodside Rd, Redwood City</t>
  </si>
  <si>
    <t>PF05Y</t>
  </si>
  <si>
    <t>SMMC Replace Flooring in OR's 1, 2, and 3</t>
  </si>
  <si>
    <t>PF06C</t>
  </si>
  <si>
    <t>EPA FCIS Flooring and Paint for Health and Probation Project</t>
  </si>
  <si>
    <t>2415 University Ave, East Palo Alto</t>
  </si>
  <si>
    <t>PF06H</t>
  </si>
  <si>
    <t xml:space="preserve">Zone 1 FCIS Building Assessment and Repairs (45 Projects) </t>
  </si>
  <si>
    <t xml:space="preserve">Zone 2 FCIS Building Assessment and Repairs (5 Projects) </t>
  </si>
  <si>
    <t xml:space="preserve">Zone 3 FCIS Building Assessment and Repairs (15 Projects) </t>
  </si>
  <si>
    <t>Maguire Jail - HVAC Hot Water Pumps</t>
  </si>
  <si>
    <t>PF06J</t>
  </si>
  <si>
    <t>EPA Government Center Exterior Improvements</t>
  </si>
  <si>
    <t>PF06L</t>
  </si>
  <si>
    <t>Camp Glenwood</t>
  </si>
  <si>
    <t>400 Log Cabin Rd, La Honda</t>
  </si>
  <si>
    <t>PF06M</t>
  </si>
  <si>
    <t xml:space="preserve">HOJ Sewer Line </t>
  </si>
  <si>
    <t>PF06R</t>
  </si>
  <si>
    <t xml:space="preserve">HOJ &amp; COB1 exterior pressure wash </t>
  </si>
  <si>
    <t>400/455 County Center, Redwood City</t>
  </si>
  <si>
    <t>PF06S</t>
  </si>
  <si>
    <t xml:space="preserve">Lathrop Exterior Improvements </t>
  </si>
  <si>
    <t>PF06O</t>
  </si>
  <si>
    <t xml:space="preserve">
Corp Yard Fence Repair</t>
  </si>
  <si>
    <t>PF06U</t>
  </si>
  <si>
    <t xml:space="preserve">
Grant Yard FCIS</t>
  </si>
  <si>
    <t>PF06V</t>
  </si>
  <si>
    <t xml:space="preserve">
Princeton Yard FCIS</t>
  </si>
  <si>
    <t>PF06W</t>
  </si>
  <si>
    <t xml:space="preserve">
Pescadero Yard FCIS</t>
  </si>
  <si>
    <t>1000 Pescadero Creek Rd, Pescadero</t>
  </si>
  <si>
    <t>PF06X</t>
  </si>
  <si>
    <t xml:space="preserve">
La Honda Yard FCIS</t>
  </si>
  <si>
    <t>59 Entrada Way, La Honda</t>
  </si>
  <si>
    <t>PF06Y</t>
  </si>
  <si>
    <t>Pacific Shelter Flooring Replacement</t>
  </si>
  <si>
    <t>2610 El Camino Real, Redwood City</t>
  </si>
  <si>
    <t>PF06N</t>
  </si>
  <si>
    <t>North Fair Oaks Library Flooring Repairs</t>
  </si>
  <si>
    <t>2510 Middlefield Rd</t>
  </si>
  <si>
    <t>PF06P</t>
  </si>
  <si>
    <t>Maple Street Correctional Center Repairs (CMO)</t>
  </si>
  <si>
    <t>PB011</t>
  </si>
  <si>
    <t xml:space="preserve">Facility Surcharge Projects </t>
  </si>
  <si>
    <t xml:space="preserve">
SSF Spruce Clinic 1st floor abatement and replace Boiler</t>
  </si>
  <si>
    <t>306 Spruce Ave, South San Francisco</t>
  </si>
  <si>
    <t>P34S1</t>
  </si>
  <si>
    <t xml:space="preserve">Northern Courts program </t>
  </si>
  <si>
    <t>1050 Old Mission Rd, South San Francisco</t>
  </si>
  <si>
    <t>Health 89th Ave Daly City</t>
  </si>
  <si>
    <t>375 89th St, Daly City</t>
  </si>
  <si>
    <t>P33A1</t>
  </si>
  <si>
    <t>North Fair Oaks Library Project</t>
  </si>
  <si>
    <t>P34B1</t>
  </si>
  <si>
    <t>Household Hazardous Waste facility floor surface recoating</t>
  </si>
  <si>
    <t>32 Tower Rd, Belmont</t>
  </si>
  <si>
    <t>P34V1</t>
  </si>
  <si>
    <t>Juvenile Hall Repainting Process</t>
  </si>
  <si>
    <t>Juvenile Hall Flooring Replacement</t>
  </si>
  <si>
    <t>BHRS Husdon Court Property improvements</t>
  </si>
  <si>
    <t>278 Hudson St, Redwood City</t>
  </si>
  <si>
    <t>P35A1</t>
  </si>
  <si>
    <t>Canyon Oaks Bathroom Reno</t>
  </si>
  <si>
    <t>P35B1</t>
  </si>
  <si>
    <t>Cassia House Repair items on Insp report</t>
  </si>
  <si>
    <t>420 Cassia St, Redwood City</t>
  </si>
  <si>
    <t>P35C1</t>
  </si>
  <si>
    <t>Construction Services Paint Interior and Exterior</t>
  </si>
  <si>
    <t>30 Tower Rd, Belmont</t>
  </si>
  <si>
    <t>P31X1</t>
  </si>
  <si>
    <t>Hall of Justice Court Tenant Improvements</t>
  </si>
  <si>
    <t>Office Improvements</t>
  </si>
  <si>
    <t>P30L1</t>
  </si>
  <si>
    <t>East Palo Alto City Hall Improvements</t>
  </si>
  <si>
    <t>P25J1</t>
  </si>
  <si>
    <t>HOJ 3rd Floor Building Services Space Modification</t>
  </si>
  <si>
    <t>P6172</t>
  </si>
  <si>
    <t xml:space="preserve">
Restroom remodel - Grant Yard</t>
  </si>
  <si>
    <t>P34T1</t>
  </si>
  <si>
    <t>San Mateo Medical Center Front Desk Remodels - 2 Clinics</t>
  </si>
  <si>
    <t>P12HS</t>
  </si>
  <si>
    <t xml:space="preserve">Probation Lobby Improvements (Juvenile Hall)  </t>
  </si>
  <si>
    <t>P31P1</t>
  </si>
  <si>
    <t>SMMC Ceiling Lift</t>
  </si>
  <si>
    <t>P12HW</t>
  </si>
  <si>
    <t>EPA FHS Dept Renovations</t>
  </si>
  <si>
    <t>P33X1</t>
  </si>
  <si>
    <t>Hall of Justice 3rd Floor Renovation</t>
  </si>
  <si>
    <t>P34Z1</t>
  </si>
  <si>
    <t xml:space="preserve">601 Allerton Redwood City </t>
  </si>
  <si>
    <t>601 Allerton St, Redwood, City</t>
  </si>
  <si>
    <t>Agriculture/Weights &amp; Measures Remodel</t>
  </si>
  <si>
    <t>728 Heller St, Redwood City</t>
  </si>
  <si>
    <t>P32B1</t>
  </si>
  <si>
    <t>Alpine Trail Required Mitigation/Permitting</t>
  </si>
  <si>
    <t>Woodside</t>
  </si>
  <si>
    <t>Parks and Recreation</t>
  </si>
  <si>
    <t>P29G1</t>
  </si>
  <si>
    <t>Parallel Trail Creation Hwy 1</t>
  </si>
  <si>
    <t>Midcoast</t>
  </si>
  <si>
    <t>P29F1</t>
  </si>
  <si>
    <t>Belmont Trail Extensions</t>
  </si>
  <si>
    <t>Belmont</t>
  </si>
  <si>
    <t>PC028</t>
  </si>
  <si>
    <t>BOSD2</t>
  </si>
  <si>
    <t>Coyote Point Water Distribution System (Measure K)</t>
  </si>
  <si>
    <t>1701 Coyote Point Drive, San Mateo</t>
  </si>
  <si>
    <t>P29L3</t>
  </si>
  <si>
    <t>PRKC2</t>
  </si>
  <si>
    <t>Coyote Point Wastewater Collection System (Measure K)</t>
  </si>
  <si>
    <t>P29L4</t>
  </si>
  <si>
    <t>PRKC1</t>
  </si>
  <si>
    <t>Parkwide Asphalt Paving (Measure K)</t>
  </si>
  <si>
    <t>P29Y1</t>
  </si>
  <si>
    <t>PRKWP</t>
  </si>
  <si>
    <t>Tunitas Creek Beach Improvement Project</t>
  </si>
  <si>
    <t>20775 Cabrillo Highway South Half Moon Bay</t>
  </si>
  <si>
    <t>P30T1</t>
  </si>
  <si>
    <t>Tunitas Creek Beach Improvement Project (Measure K)</t>
  </si>
  <si>
    <t>PRKTU</t>
  </si>
  <si>
    <t>Realize Flood Park</t>
  </si>
  <si>
    <t>215 Bay Rd, Menlo Park</t>
  </si>
  <si>
    <t>P30W1</t>
  </si>
  <si>
    <t>Quarry Park Non Potable Water System (Measure K)</t>
  </si>
  <si>
    <t>1195 Columbus St, El Granada</t>
  </si>
  <si>
    <t>P32N1</t>
  </si>
  <si>
    <t>PRKQ1</t>
  </si>
  <si>
    <t>Coyote Point Park Modernization Project</t>
  </si>
  <si>
    <t>P34A1</t>
  </si>
  <si>
    <t>Ohlone Portola Heritage Trail Project</t>
  </si>
  <si>
    <t>Emergent Special Jobs-GF</t>
  </si>
  <si>
    <t>Planning</t>
  </si>
  <si>
    <t>Capital Project Development</t>
  </si>
  <si>
    <t>P6059</t>
  </si>
  <si>
    <t>Countywide Survey Update - New FCIS Projects Development</t>
  </si>
  <si>
    <t>PF515</t>
  </si>
  <si>
    <t>Flooding in North Fair Oaks-Hire Consultant to study possible solutions</t>
  </si>
  <si>
    <t>PC022</t>
  </si>
  <si>
    <t>CAPBF</t>
  </si>
  <si>
    <t>Pescadero Alternate Water Source Evaluation (CSA-11)</t>
  </si>
  <si>
    <t>Pescadero</t>
  </si>
  <si>
    <t>PC025</t>
  </si>
  <si>
    <t>Pescadero (CSA-11) Aquifer Study</t>
  </si>
  <si>
    <t>PC026</t>
  </si>
  <si>
    <t>Feasibility and Replacement of Bridges (Measure K)</t>
  </si>
  <si>
    <t>P30U1</t>
  </si>
  <si>
    <t>SPVWB</t>
  </si>
  <si>
    <t>Conversion of Unit 1B to Office Space (initial Design Only)</t>
  </si>
  <si>
    <t>P33F1</t>
  </si>
  <si>
    <t>Conversion of Rehab Gym to FQHC Clinic (Initial Design Only)</t>
  </si>
  <si>
    <t>P33G1</t>
  </si>
  <si>
    <t>Renovation of Registration Areas in the 39th Ave Clinics Buildings (Initial Design Only)</t>
  </si>
  <si>
    <t>P33H1</t>
  </si>
  <si>
    <t>555 County Center, 3rd Floor: Admin, Graphics, GIS and Mapping Areas Capital Improvement Plan</t>
  </si>
  <si>
    <t>P33Q1</t>
  </si>
  <si>
    <t>Fair Oaks Clinic Parking Lot</t>
  </si>
  <si>
    <t xml:space="preserve">2710 Middlefield Road </t>
  </si>
  <si>
    <t>Public Safety</t>
  </si>
  <si>
    <t>ROC Security Upgrades</t>
  </si>
  <si>
    <t>501 Winslow St, Redwood City</t>
  </si>
  <si>
    <t>PC030</t>
  </si>
  <si>
    <t>CAPDC</t>
  </si>
  <si>
    <t>Mirada Road Repair Project</t>
  </si>
  <si>
    <t>Roads</t>
  </si>
  <si>
    <t>P33Y1</t>
  </si>
  <si>
    <t>Pescadero CDF - Mill and Overlay Asphalt</t>
  </si>
  <si>
    <t>1200 Pescadero Creek Rd, Pescadero</t>
  </si>
  <si>
    <t>PF05X</t>
  </si>
  <si>
    <t>Countywide Strategic Energy Master Plan Project Development</t>
  </si>
  <si>
    <t>Sustainability</t>
  </si>
  <si>
    <t>P23G3</t>
  </si>
  <si>
    <t xml:space="preserve">Maguire Correctional Facility Alternative Energy System Study </t>
  </si>
  <si>
    <t>PE033</t>
  </si>
  <si>
    <t>Energy Management Software Pilot Project</t>
  </si>
  <si>
    <t>PE034</t>
  </si>
  <si>
    <t>Grant Yard Mechanical and Energy Evaluation</t>
  </si>
  <si>
    <t>PE035</t>
  </si>
  <si>
    <t>Crime-Lab Energy Retrofit</t>
  </si>
  <si>
    <t>50 Tower Rd, Belmont</t>
  </si>
  <si>
    <t>PE036</t>
  </si>
  <si>
    <t>Crime-Lab Solar expansion</t>
  </si>
  <si>
    <t>PE037</t>
  </si>
  <si>
    <t xml:space="preserve">Countywide Interior Lighting Upgrade </t>
  </si>
  <si>
    <t>PE032</t>
  </si>
  <si>
    <t xml:space="preserve">
Energy/Fuel Management System Upgrades</t>
  </si>
  <si>
    <t>P34F1</t>
  </si>
  <si>
    <t xml:space="preserve">Solar panels - Tower Road </t>
  </si>
  <si>
    <t>P34G1</t>
  </si>
  <si>
    <t xml:space="preserve">Solar panels - Princeton Yard </t>
  </si>
  <si>
    <t>P34H1</t>
  </si>
  <si>
    <t xml:space="preserve">Solar panels - Pescadero Yark </t>
  </si>
  <si>
    <t>P34I1</t>
  </si>
  <si>
    <t xml:space="preserve">Solar panels - Grant Yard </t>
  </si>
  <si>
    <t>P34J1</t>
  </si>
  <si>
    <t>Maple Street Correctional Center Photovoltaic System</t>
  </si>
  <si>
    <t>PB010</t>
  </si>
  <si>
    <t xml:space="preserve">EV Charger Infrastructure </t>
  </si>
  <si>
    <t>P34C1</t>
  </si>
  <si>
    <t>Access Control Design</t>
  </si>
  <si>
    <t>Technology</t>
  </si>
  <si>
    <t>P34D1</t>
  </si>
  <si>
    <t xml:space="preserve">
County-Wide Access Control Replacement Project</t>
  </si>
  <si>
    <t>P34M1</t>
  </si>
  <si>
    <t>San Mateo Medical Center Outpatient Pharmacy Automation (Robot) IT Project</t>
  </si>
  <si>
    <t>P12HQ</t>
  </si>
  <si>
    <t>Pescadero Creek Dredging-Reporting and Maintenance</t>
  </si>
  <si>
    <t>Water and Stormwater</t>
  </si>
  <si>
    <t>P27J2</t>
  </si>
  <si>
    <t>Conservation Easement at Butano Creek</t>
  </si>
  <si>
    <t>P30S1</t>
  </si>
  <si>
    <t>Bayfront Canal Drainage Improvement Project (Flood District County Commitment)</t>
  </si>
  <si>
    <t>P31K1</t>
  </si>
  <si>
    <t>CSA11 Waterline to Pescadero Fire Station &amp; Pescadero High School</t>
  </si>
  <si>
    <t>CSA-7 Infra-structure Replacement</t>
  </si>
  <si>
    <t>La Honda</t>
  </si>
  <si>
    <t>PC021</t>
  </si>
  <si>
    <t>PC027</t>
  </si>
  <si>
    <t>ISD</t>
  </si>
  <si>
    <t>AB 1637 - Migration from .org to .gov</t>
  </si>
  <si>
    <t>Not applicable</t>
  </si>
  <si>
    <t>Non-Departmental Services</t>
  </si>
  <si>
    <t>Infrastructure</t>
  </si>
  <si>
    <t>Disaster Recovery as a Service</t>
  </si>
  <si>
    <t>MK023</t>
  </si>
  <si>
    <t>ISDTI</t>
  </si>
  <si>
    <t>Data Center Strategy</t>
  </si>
  <si>
    <t>TBD</t>
  </si>
  <si>
    <t>Distributed Antenna System Installation</t>
  </si>
  <si>
    <t>MK028</t>
  </si>
  <si>
    <t>County SIP VoIP Transition</t>
  </si>
  <si>
    <t>MK029</t>
  </si>
  <si>
    <t>Radio Roadmap Projects</t>
  </si>
  <si>
    <t>Proposition 172</t>
  </si>
  <si>
    <t>Cloud Strategy and Governance</t>
  </si>
  <si>
    <t>Software</t>
  </si>
  <si>
    <t>Asset Inventory Management</t>
  </si>
  <si>
    <t>Data Science, Governance, Security, and Intelligence</t>
  </si>
  <si>
    <t>Project and Portfolio Management Solution</t>
  </si>
  <si>
    <t>MK031</t>
  </si>
  <si>
    <t>Robotic Process Automation Solution</t>
  </si>
  <si>
    <t>MK032</t>
  </si>
  <si>
    <t>Financial Planning and Analysis Solution</t>
  </si>
  <si>
    <t>MK033</t>
  </si>
  <si>
    <t>Identity Access Management</t>
  </si>
  <si>
    <t>Active Directory Domain Upgrade</t>
  </si>
  <si>
    <t>Cloud Highway</t>
  </si>
  <si>
    <t>MK034</t>
  </si>
  <si>
    <t>ServiceNow Redesign</t>
  </si>
  <si>
    <t>MK035</t>
  </si>
  <si>
    <t>Public Wireless Segmentation</t>
  </si>
  <si>
    <t>MK015</t>
  </si>
  <si>
    <t>GIS Indoor Mapping</t>
  </si>
  <si>
    <t>MK036</t>
  </si>
  <si>
    <t>Servide Desk Call Center</t>
  </si>
  <si>
    <t>MK038</t>
  </si>
  <si>
    <t>Infrastructure and Software Upgrades</t>
  </si>
  <si>
    <t>Parks</t>
  </si>
  <si>
    <t>23000 Cabrillo Hwy S, Half Moon Bay, CA 94019</t>
  </si>
  <si>
    <t>PRKTU / PRKCP</t>
  </si>
  <si>
    <t>TUNIT</t>
  </si>
  <si>
    <t xml:space="preserve">Tunitas Creek Beach Improvement Project </t>
  </si>
  <si>
    <t>San Bruno Mountain Day Use Improvement Project</t>
  </si>
  <si>
    <t>555 Guadalupe Canyon Pkwy, Brisbane, CA 94005</t>
  </si>
  <si>
    <t>NSBMD</t>
  </si>
  <si>
    <t>PRKS1 / PRKCP</t>
  </si>
  <si>
    <t>Realize Flood Park: Playground</t>
  </si>
  <si>
    <t>215 Bay Rd, Menlo Park, CA 94025</t>
  </si>
  <si>
    <t>EPRKF</t>
  </si>
  <si>
    <t>Realize Flood Park: Restroom Replacement</t>
  </si>
  <si>
    <t>PV020 / PRKCP</t>
  </si>
  <si>
    <t>GPRKF</t>
  </si>
  <si>
    <t>Realize Flood Park: Phase I and Closeout</t>
  </si>
  <si>
    <t>Other</t>
  </si>
  <si>
    <t>PDRFP</t>
  </si>
  <si>
    <t xml:space="preserve">Coyote Point Modernization Project: Magic Mountain Playground Replacement </t>
  </si>
  <si>
    <r>
      <t>1701 Coyote Point</t>
    </r>
    <r>
      <rPr>
        <sz val="11"/>
        <color rgb="FF474747"/>
        <rFont val="Roboto"/>
      </rPr>
      <t> </t>
    </r>
    <r>
      <rPr>
        <sz val="11"/>
        <color theme="1"/>
        <rFont val="Arial"/>
        <family val="2"/>
      </rPr>
      <t>Dr. San Mateo, CA 94401</t>
    </r>
  </si>
  <si>
    <t>PRKC4 / PRKCP</t>
  </si>
  <si>
    <t>CPPMM</t>
  </si>
  <si>
    <t>Coyote Point Modernization Project: Beach Chalet Improvements</t>
  </si>
  <si>
    <t xml:space="preserve">Coyote Point Modernization Project: Eucalyptus Playground Replacement </t>
  </si>
  <si>
    <t>PDCPM / PRKCP</t>
  </si>
  <si>
    <t>Parkwide Paving</t>
  </si>
  <si>
    <t>1801 Crystal Springs Rd, San Bruno, CA 94066 and 555 Guadalupe Canyon Pkwy, Brisbane, CA 94005</t>
  </si>
  <si>
    <t>PRKWP / PRKCP</t>
  </si>
  <si>
    <t>Quarry Park Mountain Bike Improvements</t>
  </si>
  <si>
    <t>1195 Columbus St. El Granada, CA 94018</t>
  </si>
  <si>
    <t>PDQMT</t>
  </si>
  <si>
    <t>Ohlone State Historic Trail Markers Project</t>
  </si>
  <si>
    <t>23000 Cabrillo Hwy S, Half Moon Bay, CA 94019; 18501 S. Cabrillo Hwy, Half Moon Bay, CA 94019; and 950 Skyline Blvd, Burlingame, CA 94010</t>
  </si>
  <si>
    <t>GOPTM</t>
  </si>
  <si>
    <t>Pescadero Community Space Project</t>
  </si>
  <si>
    <t>Undeveloped 0.67-acre parcel (APN 086-031-140) in unincorporated Pescadero, located at the southwest corner of Pescadero Creek Road and Stage Road</t>
  </si>
  <si>
    <t>EPRKP</t>
  </si>
  <si>
    <t>Schenly Creek and Rhododendron Crossing Repairs Project</t>
  </si>
  <si>
    <t>1400 Wurr Rd., Loma Mar, CA 94021</t>
  </si>
  <si>
    <t>PRKFM</t>
  </si>
  <si>
    <t>Coyote Point Water System</t>
  </si>
  <si>
    <t>PRKCP</t>
  </si>
  <si>
    <t>Coyote Point Sewer System</t>
  </si>
  <si>
    <t xml:space="preserve">Memorial Park Sewer </t>
  </si>
  <si>
    <t>9500 Pescadero Creek Rd, Loma Mar, CA 94021</t>
  </si>
  <si>
    <t>South Ridge Fire Road</t>
  </si>
  <si>
    <t>1195 Columbus St.
El Granada, CA 94018</t>
  </si>
  <si>
    <t>Coyote Point Park Magic Mountain Restroom Renovation</t>
  </si>
  <si>
    <t>PRKOP</t>
  </si>
  <si>
    <t>Huddart Park Restroom Renovations</t>
  </si>
  <si>
    <t>1100 Kings Mountain Rd, Woodside, CA 94062</t>
  </si>
  <si>
    <t>San Pedro Valley Park Walnut Picnic Restroom Renovation</t>
  </si>
  <si>
    <t>600 Oddstad Blvd, 
Pacifica, CA 94044</t>
  </si>
  <si>
    <t>Parks - NDS</t>
  </si>
  <si>
    <t>All Remaining NDS</t>
  </si>
  <si>
    <t>Bridgepointe</t>
  </si>
  <si>
    <t>1500 Fashion Island Blvd, San Mateo, CA 94404</t>
  </si>
  <si>
    <t>Mitten Road</t>
  </si>
  <si>
    <t>849 Mitten Road, Burlingame, CA 94010</t>
  </si>
  <si>
    <t>Industrial Park</t>
  </si>
  <si>
    <t>101 Industrial Road, Belmont, CA 94002</t>
  </si>
  <si>
    <t>East Palo Alto Lease Back</t>
  </si>
  <si>
    <t>2415 University Ave, East Palo Alto, CA  94303</t>
  </si>
  <si>
    <t>Hall of Justice First Floor</t>
  </si>
  <si>
    <t>400 County Center, Redwood City, CA 94063</t>
  </si>
  <si>
    <t>Law Library</t>
  </si>
  <si>
    <t>710 Hamilton St, Redwood City, CA 94063</t>
  </si>
  <si>
    <t>Housing and Homelessness</t>
  </si>
  <si>
    <t>455 County Center Renovation</t>
  </si>
  <si>
    <t>455 County Center, Redwood City, CA 94063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</si>
</sst>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rgb="FF474747"/>
      <name val="Roboto"/>
    </font>
    <font>
      <sz val="11"/>
      <color rgb="FF1F1F1F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3" applyNumberFormat="1" applyFont="1" applyFill="1" applyAlignment="1">
      <alignment vertical="center"/>
    </xf>
    <xf numFmtId="164" fontId="5" fillId="0" borderId="0" xfId="3" applyNumberFormat="1" applyFont="1" applyFill="1" applyAlignment="1">
      <alignment vertical="center"/>
    </xf>
    <xf numFmtId="164" fontId="0" fillId="0" borderId="0" xfId="3" applyNumberFormat="1" applyFont="1" applyFill="1"/>
    <xf numFmtId="0" fontId="2" fillId="0" borderId="0" xfId="2" applyFont="1"/>
    <xf numFmtId="0" fontId="1" fillId="0" borderId="0" xfId="2" applyAlignment="1">
      <alignment horizontal="left"/>
    </xf>
    <xf numFmtId="0" fontId="3" fillId="0" borderId="0" xfId="2" applyFont="1"/>
    <xf numFmtId="0" fontId="1" fillId="0" borderId="0" xfId="2"/>
    <xf numFmtId="164" fontId="1" fillId="0" borderId="0" xfId="3" applyNumberFormat="1" applyFill="1"/>
    <xf numFmtId="0" fontId="4" fillId="0" borderId="0" xfId="2" applyFont="1" applyAlignment="1">
      <alignment horizontal="left" vertical="top" wrapText="1"/>
    </xf>
    <xf numFmtId="164" fontId="4" fillId="0" borderId="0" xfId="2" applyNumberFormat="1" applyFont="1"/>
    <xf numFmtId="0" fontId="4" fillId="0" borderId="0" xfId="2" applyFont="1" applyAlignment="1">
      <alignment horizontal="left" vertical="top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left" vertical="center" wrapText="1"/>
    </xf>
    <xf numFmtId="0" fontId="7" fillId="0" borderId="0" xfId="2" applyFont="1" applyAlignment="1">
      <alignment vertical="center"/>
    </xf>
    <xf numFmtId="164" fontId="1" fillId="0" borderId="0" xfId="2" applyNumberFormat="1"/>
    <xf numFmtId="164" fontId="3" fillId="0" borderId="0" xfId="3" applyNumberFormat="1" applyFont="1" applyFill="1"/>
    <xf numFmtId="10" fontId="0" fillId="0" borderId="0" xfId="1" applyNumberFormat="1" applyFont="1" applyFill="1"/>
    <xf numFmtId="0" fontId="5" fillId="0" borderId="0" xfId="2" applyFont="1"/>
    <xf numFmtId="43" fontId="0" fillId="0" borderId="0" xfId="3" applyFont="1" applyFill="1"/>
    <xf numFmtId="43" fontId="1" fillId="0" borderId="0" xfId="2" applyNumberFormat="1"/>
    <xf numFmtId="43" fontId="0" fillId="0" borderId="0" xfId="3" applyFont="1" applyFill="1" applyAlignment="1"/>
    <xf numFmtId="10" fontId="3" fillId="0" borderId="0" xfId="4" applyNumberFormat="1" applyFont="1" applyFill="1"/>
  </cellXfs>
  <cellStyles count="5">
    <cellStyle name="Comma 5" xfId="3" xr:uid="{7631F728-7DE0-44DE-A963-838EF2FD94EB}"/>
    <cellStyle name="Normal" xfId="0" builtinId="0"/>
    <cellStyle name="Normal 8" xfId="2" xr:uid="{7F60F95D-EC2C-4592-8151-18AABE98EEA8}"/>
    <cellStyle name="Percent" xfId="1" builtinId="5"/>
    <cellStyle name="Percent 3" xfId="4" xr:uid="{AD6AD1AB-9080-4206-B1A3-CD0532E0E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w/PWENG/A_Business%20Group/Sewer%20Fund/Sewer%20Rates/Jonathan%20Strange%20Files/FY%202016-17%20NBS%20Files/Special%20SSC%20Calculations%20for%20NBS%20FY%2016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w/PWENG/STRANGE/Sewer%20Rates/FY%202017-18%20NBS%20Files/Individual%20tables%20for%20Special%20calcs/Bohannon%2017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_Central Park Place 16-17"/>
      <sheetName val="County of SM 16-17"/>
      <sheetName val="Coyote 16-17"/>
      <sheetName val="Park Place 16-17"/>
      <sheetName val="Hillsdale Mall_16-17"/>
      <sheetName val="Chess Drive Parcel 16-17"/>
      <sheetName val="SM College 16-17"/>
      <sheetName val="SM Elem 16-17"/>
      <sheetName val="SM High School 16-17"/>
      <sheetName val="SF Rents 16-17"/>
      <sheetName val="CALWATER FIL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T4">
            <v>9.0500000000000007</v>
          </cell>
          <cell r="U4">
            <v>20.27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llsdale Mall_17-18"/>
    </sheetNames>
    <sheetDataSet>
      <sheetData sheetId="0">
        <row r="4">
          <cell r="T4">
            <v>12.31</v>
          </cell>
          <cell r="U4">
            <v>27.57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6965-1B0F-4D12-98B8-B3AB437CBEDA}">
  <dimension ref="A1:W992"/>
  <sheetViews>
    <sheetView tabSelected="1" zoomScaleNormal="100"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8" defaultRowHeight="15" customHeight="1" x14ac:dyDescent="0.25"/>
  <cols>
    <col min="1" max="1" width="7.5" style="7" customWidth="1"/>
    <col min="2" max="2" width="28.5" style="7" customWidth="1"/>
    <col min="3" max="3" width="40.875" style="7" customWidth="1"/>
    <col min="4" max="4" width="21.5" style="7" customWidth="1"/>
    <col min="5" max="5" width="34.875" style="7" bestFit="1" customWidth="1"/>
    <col min="6" max="6" width="11.125" style="7" bestFit="1" customWidth="1"/>
    <col min="7" max="7" width="8.375" style="7" bestFit="1" customWidth="1"/>
    <col min="8" max="8" width="17.875" style="7" bestFit="1" customWidth="1"/>
    <col min="9" max="9" width="19" style="7" bestFit="1" customWidth="1"/>
    <col min="10" max="10" width="17.25" style="7" bestFit="1" customWidth="1"/>
    <col min="11" max="11" width="34.875" style="7" bestFit="1" customWidth="1"/>
    <col min="12" max="12" width="25.625" style="7" bestFit="1" customWidth="1"/>
    <col min="13" max="13" width="34.5" style="7" bestFit="1" customWidth="1"/>
    <col min="14" max="14" width="25.25" style="7" bestFit="1" customWidth="1"/>
    <col min="15" max="18" width="29.875" style="7" bestFit="1" customWidth="1"/>
    <col min="19" max="19" width="14.125" style="7" bestFit="1" customWidth="1"/>
    <col min="20" max="20" width="10.5" style="7" bestFit="1" customWidth="1"/>
    <col min="21" max="16384" width="8" style="7"/>
  </cols>
  <sheetData>
    <row r="1" spans="1:2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/>
      <c r="V1" s="4"/>
    </row>
    <row r="2" spans="1:22" ht="15" customHeight="1" x14ac:dyDescent="0.25">
      <c r="A2" s="7" t="s">
        <v>19</v>
      </c>
      <c r="B2" s="7" t="s">
        <v>20</v>
      </c>
      <c r="C2" s="7" t="s">
        <v>21</v>
      </c>
      <c r="D2" s="7" t="s">
        <v>22</v>
      </c>
      <c r="E2" s="7" t="s">
        <v>23</v>
      </c>
      <c r="F2" s="5">
        <v>84710</v>
      </c>
      <c r="G2" s="7" t="s">
        <v>24</v>
      </c>
      <c r="I2" s="3">
        <v>5689295</v>
      </c>
      <c r="J2" s="3">
        <v>5620926.4200000009</v>
      </c>
      <c r="K2" s="3">
        <v>4711089</v>
      </c>
      <c r="L2" s="3">
        <v>-4292720</v>
      </c>
      <c r="M2" s="3"/>
      <c r="N2" s="3">
        <v>418369</v>
      </c>
      <c r="O2" s="3"/>
      <c r="P2" s="3"/>
      <c r="Q2" s="3"/>
      <c r="R2" s="3"/>
      <c r="S2" s="3">
        <v>418369</v>
      </c>
    </row>
    <row r="3" spans="1:22" ht="15" customHeight="1" x14ac:dyDescent="0.25">
      <c r="A3" s="7" t="s">
        <v>19</v>
      </c>
      <c r="B3" s="7" t="s">
        <v>20</v>
      </c>
      <c r="C3" s="7" t="s">
        <v>21</v>
      </c>
      <c r="D3" s="7" t="s">
        <v>25</v>
      </c>
      <c r="E3" s="7" t="s">
        <v>23</v>
      </c>
      <c r="F3" s="5">
        <v>84730</v>
      </c>
      <c r="H3" s="7" t="s">
        <v>26</v>
      </c>
      <c r="I3" s="3">
        <v>8789290</v>
      </c>
      <c r="J3" s="3">
        <v>8788130.1999999993</v>
      </c>
      <c r="K3" s="3">
        <v>4000000</v>
      </c>
      <c r="L3" s="3">
        <v>1551160</v>
      </c>
      <c r="M3" s="3"/>
      <c r="N3" s="3">
        <v>5551160</v>
      </c>
      <c r="O3" s="3"/>
      <c r="P3" s="3"/>
      <c r="Q3" s="3"/>
      <c r="R3" s="3"/>
      <c r="S3" s="3">
        <v>5551160</v>
      </c>
    </row>
    <row r="4" spans="1:22" ht="15" customHeight="1" x14ac:dyDescent="0.25">
      <c r="A4" s="7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5">
        <v>84710</v>
      </c>
      <c r="G4" s="7" t="s">
        <v>32</v>
      </c>
      <c r="I4" s="3"/>
      <c r="J4" s="3">
        <v>11308432</v>
      </c>
      <c r="K4" s="3"/>
      <c r="L4" s="3"/>
      <c r="M4" s="3"/>
      <c r="N4" s="3"/>
      <c r="O4" s="3"/>
      <c r="P4" s="3"/>
      <c r="Q4" s="3"/>
      <c r="R4" s="3"/>
      <c r="S4" s="3">
        <v>0</v>
      </c>
    </row>
    <row r="5" spans="1:22" ht="15" customHeight="1" x14ac:dyDescent="0.25">
      <c r="A5" s="7" t="s">
        <v>27</v>
      </c>
      <c r="B5" s="7" t="s">
        <v>33</v>
      </c>
      <c r="C5" s="7" t="s">
        <v>34</v>
      </c>
      <c r="D5" s="7" t="s">
        <v>35</v>
      </c>
      <c r="E5" s="7" t="s">
        <v>36</v>
      </c>
      <c r="F5" s="5">
        <v>84710</v>
      </c>
      <c r="G5" s="7" t="s">
        <v>37</v>
      </c>
      <c r="I5" s="3">
        <v>123461513.59999999</v>
      </c>
      <c r="J5" s="3">
        <v>28153279.849999998</v>
      </c>
      <c r="K5" s="3">
        <v>50000000</v>
      </c>
      <c r="L5" s="3">
        <v>45308234</v>
      </c>
      <c r="M5" s="3"/>
      <c r="N5" s="3">
        <v>45000000</v>
      </c>
      <c r="O5" s="3">
        <v>45000000</v>
      </c>
      <c r="P5" s="3">
        <v>5308234</v>
      </c>
      <c r="Q5" s="3"/>
      <c r="R5" s="3"/>
      <c r="S5" s="3">
        <v>95308234</v>
      </c>
    </row>
    <row r="6" spans="1:22" ht="15" customHeight="1" x14ac:dyDescent="0.25">
      <c r="A6" s="7" t="s">
        <v>27</v>
      </c>
      <c r="B6" s="7" t="s">
        <v>38</v>
      </c>
      <c r="C6" s="7" t="s">
        <v>34</v>
      </c>
      <c r="D6" s="7" t="s">
        <v>39</v>
      </c>
      <c r="E6" s="7" t="s">
        <v>36</v>
      </c>
      <c r="F6" s="5">
        <v>84710</v>
      </c>
      <c r="G6" s="7" t="s">
        <v>37</v>
      </c>
      <c r="I6" s="3">
        <v>601024</v>
      </c>
      <c r="J6" s="3">
        <v>376692.47999999998</v>
      </c>
      <c r="K6" s="3">
        <v>937808</v>
      </c>
      <c r="L6" s="3">
        <v>1588401</v>
      </c>
      <c r="M6" s="3"/>
      <c r="N6" s="3">
        <v>2526209</v>
      </c>
      <c r="O6" s="3"/>
      <c r="P6" s="3"/>
      <c r="Q6" s="3"/>
      <c r="R6" s="3"/>
      <c r="S6" s="3">
        <v>2526209</v>
      </c>
    </row>
    <row r="7" spans="1:22" ht="15" customHeight="1" x14ac:dyDescent="0.25">
      <c r="A7" s="7" t="s">
        <v>27</v>
      </c>
      <c r="B7" s="7" t="s">
        <v>40</v>
      </c>
      <c r="C7" s="7" t="s">
        <v>41</v>
      </c>
      <c r="D7" s="7" t="s">
        <v>35</v>
      </c>
      <c r="E7" s="7" t="s">
        <v>42</v>
      </c>
      <c r="G7" s="7" t="s">
        <v>43</v>
      </c>
      <c r="I7" s="3">
        <f>63665227.06-42723700.47</f>
        <v>20941526.590000004</v>
      </c>
      <c r="J7" s="3">
        <f>62458943.64-42723700.47</f>
        <v>19735243.170000002</v>
      </c>
      <c r="K7" s="3">
        <v>8665227</v>
      </c>
      <c r="L7" s="3">
        <v>4706155</v>
      </c>
      <c r="M7" s="3"/>
      <c r="N7" s="3">
        <v>13371382</v>
      </c>
      <c r="O7" s="3"/>
      <c r="P7" s="3"/>
      <c r="Q7" s="3"/>
      <c r="R7" s="3"/>
      <c r="S7" s="3">
        <v>13371382</v>
      </c>
    </row>
    <row r="8" spans="1:22" ht="15" customHeight="1" x14ac:dyDescent="0.25">
      <c r="A8" s="7" t="s">
        <v>27</v>
      </c>
      <c r="B8" s="7" t="s">
        <v>44</v>
      </c>
      <c r="C8" s="7" t="s">
        <v>45</v>
      </c>
      <c r="D8" s="7" t="s">
        <v>22</v>
      </c>
      <c r="E8" s="7" t="s">
        <v>46</v>
      </c>
      <c r="F8" s="5">
        <v>84730</v>
      </c>
      <c r="H8" s="7" t="s">
        <v>47</v>
      </c>
      <c r="I8" s="3">
        <v>21500000</v>
      </c>
      <c r="J8" s="3">
        <v>976567.91999999993</v>
      </c>
      <c r="K8" s="3">
        <v>15000000</v>
      </c>
      <c r="L8" s="3">
        <v>8049033</v>
      </c>
      <c r="M8" s="3"/>
      <c r="N8" s="3">
        <v>23049033</v>
      </c>
      <c r="O8" s="3">
        <v>10000000</v>
      </c>
      <c r="P8" s="3">
        <v>3049033</v>
      </c>
      <c r="Q8" s="3"/>
      <c r="R8" s="3"/>
      <c r="S8" s="3">
        <v>36098066</v>
      </c>
    </row>
    <row r="9" spans="1:22" ht="15" customHeight="1" x14ac:dyDescent="0.25">
      <c r="A9" s="7" t="s">
        <v>27</v>
      </c>
      <c r="B9" s="7" t="s">
        <v>48</v>
      </c>
      <c r="C9" s="7" t="s">
        <v>49</v>
      </c>
      <c r="D9" s="7" t="s">
        <v>22</v>
      </c>
      <c r="E9" s="7" t="s">
        <v>46</v>
      </c>
      <c r="F9" s="5">
        <v>84730</v>
      </c>
      <c r="H9" s="7" t="s">
        <v>50</v>
      </c>
      <c r="I9" s="3">
        <v>500000</v>
      </c>
      <c r="J9" s="3">
        <v>0</v>
      </c>
      <c r="K9" s="3">
        <v>500000</v>
      </c>
      <c r="L9" s="3"/>
      <c r="M9" s="3"/>
      <c r="N9" s="3">
        <v>500000</v>
      </c>
      <c r="O9" s="3"/>
      <c r="P9" s="3"/>
      <c r="Q9" s="3"/>
      <c r="R9" s="3"/>
      <c r="S9" s="3">
        <v>500000</v>
      </c>
    </row>
    <row r="10" spans="1:22" ht="15" customHeight="1" x14ac:dyDescent="0.25">
      <c r="A10" s="7" t="s">
        <v>27</v>
      </c>
      <c r="B10" s="7" t="s">
        <v>51</v>
      </c>
      <c r="C10" s="7" t="s">
        <v>52</v>
      </c>
      <c r="D10" s="7" t="s">
        <v>30</v>
      </c>
      <c r="E10" s="7" t="s">
        <v>53</v>
      </c>
      <c r="F10" s="5">
        <v>84710</v>
      </c>
      <c r="G10" s="7" t="s">
        <v>54</v>
      </c>
      <c r="J10" s="8">
        <v>44435157</v>
      </c>
      <c r="K10" s="3">
        <f>I12-J12</f>
        <v>247033</v>
      </c>
      <c r="L10" s="3"/>
      <c r="M10" s="3"/>
      <c r="N10" s="3">
        <v>247033</v>
      </c>
      <c r="O10" s="3"/>
      <c r="P10" s="3"/>
      <c r="Q10" s="3"/>
      <c r="R10" s="3"/>
      <c r="S10" s="3">
        <v>247033</v>
      </c>
    </row>
    <row r="11" spans="1:22" ht="15" customHeight="1" x14ac:dyDescent="0.25">
      <c r="A11" s="7" t="s">
        <v>27</v>
      </c>
      <c r="B11" s="7" t="s">
        <v>55</v>
      </c>
      <c r="C11" s="7" t="s">
        <v>56</v>
      </c>
      <c r="D11" s="7" t="s">
        <v>25</v>
      </c>
      <c r="E11" s="7" t="s">
        <v>23</v>
      </c>
      <c r="F11" s="5">
        <v>84712</v>
      </c>
      <c r="G11" s="7" t="s">
        <v>57</v>
      </c>
      <c r="I11" s="3">
        <v>3458461</v>
      </c>
      <c r="J11" s="3">
        <v>1329381.1100000003</v>
      </c>
      <c r="K11" s="3">
        <v>3458461</v>
      </c>
      <c r="L11" s="3">
        <v>-308079</v>
      </c>
      <c r="M11" s="3"/>
      <c r="N11" s="3">
        <v>3150382</v>
      </c>
      <c r="O11" s="3"/>
      <c r="P11" s="3"/>
      <c r="Q11" s="3"/>
      <c r="R11" s="3"/>
      <c r="S11" s="3">
        <v>3150382</v>
      </c>
    </row>
    <row r="12" spans="1:22" ht="15" customHeight="1" x14ac:dyDescent="0.25">
      <c r="A12" s="7" t="s">
        <v>58</v>
      </c>
      <c r="B12" s="7" t="s">
        <v>59</v>
      </c>
      <c r="C12" s="7" t="s">
        <v>60</v>
      </c>
      <c r="D12" s="7" t="s">
        <v>35</v>
      </c>
      <c r="E12" s="7" t="s">
        <v>61</v>
      </c>
      <c r="F12" s="5">
        <v>85410</v>
      </c>
      <c r="G12" s="7" t="s">
        <v>62</v>
      </c>
      <c r="I12" s="3">
        <v>247033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/>
      <c r="Q12" s="3"/>
      <c r="R12" s="3"/>
      <c r="S12" s="3">
        <v>0</v>
      </c>
    </row>
    <row r="13" spans="1:22" ht="15" customHeight="1" x14ac:dyDescent="0.25">
      <c r="A13" s="7" t="s">
        <v>58</v>
      </c>
      <c r="B13" s="7" t="s">
        <v>63</v>
      </c>
      <c r="C13" s="7" t="s">
        <v>64</v>
      </c>
      <c r="D13" s="7" t="s">
        <v>39</v>
      </c>
      <c r="E13" s="7" t="s">
        <v>61</v>
      </c>
      <c r="F13" s="5">
        <v>88670</v>
      </c>
      <c r="G13" s="7" t="s">
        <v>65</v>
      </c>
      <c r="I13" s="3">
        <v>253541</v>
      </c>
      <c r="J13" s="3">
        <v>2370.9</v>
      </c>
      <c r="K13" s="3">
        <v>253541</v>
      </c>
      <c r="L13" s="3">
        <v>-2371</v>
      </c>
      <c r="M13" s="3">
        <v>0</v>
      </c>
      <c r="N13" s="3">
        <v>251170</v>
      </c>
      <c r="O13" s="3">
        <v>0</v>
      </c>
      <c r="P13" s="3"/>
      <c r="Q13" s="3"/>
      <c r="R13" s="3"/>
      <c r="S13" s="3">
        <v>251170</v>
      </c>
    </row>
    <row r="14" spans="1:22" ht="15" customHeight="1" x14ac:dyDescent="0.25">
      <c r="A14" s="7" t="s">
        <v>58</v>
      </c>
      <c r="B14" s="7" t="s">
        <v>66</v>
      </c>
      <c r="C14" s="7" t="s">
        <v>67</v>
      </c>
      <c r="D14" s="7" t="s">
        <v>39</v>
      </c>
      <c r="E14" s="7" t="s">
        <v>61</v>
      </c>
      <c r="F14" s="5">
        <v>88670</v>
      </c>
      <c r="G14" s="7" t="s">
        <v>68</v>
      </c>
      <c r="H14" s="7" t="s">
        <v>69</v>
      </c>
      <c r="I14" s="3">
        <v>0</v>
      </c>
      <c r="J14" s="3">
        <v>0</v>
      </c>
      <c r="K14" s="3">
        <v>511465.66</v>
      </c>
      <c r="L14" s="3">
        <v>0</v>
      </c>
      <c r="M14" s="3">
        <v>0</v>
      </c>
      <c r="N14" s="3">
        <v>511465.66</v>
      </c>
      <c r="O14" s="3">
        <v>0</v>
      </c>
      <c r="P14" s="3"/>
      <c r="Q14" s="3"/>
      <c r="R14" s="3"/>
      <c r="S14" s="3">
        <v>511465.66</v>
      </c>
    </row>
    <row r="15" spans="1:22" ht="15" customHeight="1" x14ac:dyDescent="0.25">
      <c r="A15" s="7" t="s">
        <v>58</v>
      </c>
      <c r="B15" s="7" t="s">
        <v>70</v>
      </c>
      <c r="C15" s="7" t="s">
        <v>71</v>
      </c>
      <c r="D15" s="7" t="s">
        <v>39</v>
      </c>
      <c r="E15" s="7" t="s">
        <v>61</v>
      </c>
      <c r="F15" s="5">
        <v>88670</v>
      </c>
      <c r="G15" s="7" t="s">
        <v>72</v>
      </c>
      <c r="H15" s="7" t="s">
        <v>69</v>
      </c>
      <c r="I15" s="3">
        <v>0</v>
      </c>
      <c r="J15" s="3">
        <v>0</v>
      </c>
      <c r="K15" s="3">
        <v>441070.1</v>
      </c>
      <c r="L15" s="3">
        <v>0</v>
      </c>
      <c r="M15" s="3">
        <v>0</v>
      </c>
      <c r="N15" s="3">
        <v>441070.1</v>
      </c>
      <c r="O15" s="3">
        <v>0</v>
      </c>
      <c r="P15" s="3"/>
      <c r="Q15" s="3"/>
      <c r="R15" s="3"/>
      <c r="S15" s="3">
        <v>441070.1</v>
      </c>
    </row>
    <row r="16" spans="1:22" ht="15" customHeight="1" x14ac:dyDescent="0.25">
      <c r="A16" s="7" t="s">
        <v>58</v>
      </c>
      <c r="B16" s="7" t="s">
        <v>73</v>
      </c>
      <c r="C16" s="7" t="s">
        <v>74</v>
      </c>
      <c r="D16" s="7" t="s">
        <v>39</v>
      </c>
      <c r="E16" s="7" t="s">
        <v>61</v>
      </c>
      <c r="F16" s="5">
        <v>88670</v>
      </c>
      <c r="G16" s="7" t="s">
        <v>75</v>
      </c>
      <c r="H16" s="7" t="s">
        <v>69</v>
      </c>
      <c r="I16" s="3">
        <v>0</v>
      </c>
      <c r="J16" s="3">
        <v>0</v>
      </c>
      <c r="K16" s="3">
        <v>88660.65</v>
      </c>
      <c r="L16" s="3">
        <v>0</v>
      </c>
      <c r="M16" s="3">
        <v>0</v>
      </c>
      <c r="N16" s="3">
        <v>88660.65</v>
      </c>
      <c r="O16" s="3">
        <v>0</v>
      </c>
      <c r="P16" s="3"/>
      <c r="Q16" s="3"/>
      <c r="R16" s="3"/>
      <c r="S16" s="3">
        <v>88660.65</v>
      </c>
    </row>
    <row r="17" spans="1:19" ht="15" customHeight="1" x14ac:dyDescent="0.25">
      <c r="A17" s="7" t="s">
        <v>58</v>
      </c>
      <c r="B17" s="7" t="s">
        <v>76</v>
      </c>
      <c r="C17" s="7" t="s">
        <v>77</v>
      </c>
      <c r="D17" s="7" t="s">
        <v>39</v>
      </c>
      <c r="E17" s="7" t="s">
        <v>61</v>
      </c>
      <c r="F17" s="5">
        <v>88670</v>
      </c>
      <c r="G17" s="7" t="s">
        <v>78</v>
      </c>
      <c r="H17" s="7" t="s">
        <v>69</v>
      </c>
      <c r="I17" s="3">
        <v>0</v>
      </c>
      <c r="J17" s="3">
        <v>0</v>
      </c>
      <c r="K17" s="3">
        <v>142758</v>
      </c>
      <c r="L17" s="3">
        <v>0</v>
      </c>
      <c r="M17" s="3">
        <v>0</v>
      </c>
      <c r="N17" s="3">
        <v>142758</v>
      </c>
      <c r="O17" s="3">
        <v>0</v>
      </c>
      <c r="P17" s="3"/>
      <c r="Q17" s="3"/>
      <c r="R17" s="3"/>
      <c r="S17" s="3">
        <v>142758</v>
      </c>
    </row>
    <row r="18" spans="1:19" ht="15" customHeight="1" x14ac:dyDescent="0.25">
      <c r="A18" s="7" t="s">
        <v>58</v>
      </c>
      <c r="B18" s="7" t="s">
        <v>79</v>
      </c>
      <c r="C18" s="7" t="s">
        <v>64</v>
      </c>
      <c r="D18" s="7" t="s">
        <v>80</v>
      </c>
      <c r="E18" s="7" t="s">
        <v>61</v>
      </c>
      <c r="F18" s="5">
        <v>88680</v>
      </c>
      <c r="G18" s="7" t="s">
        <v>81</v>
      </c>
      <c r="I18" s="3">
        <v>558253</v>
      </c>
      <c r="J18" s="3">
        <v>159844.32</v>
      </c>
      <c r="K18" s="3">
        <v>268541</v>
      </c>
      <c r="L18" s="3">
        <v>129868</v>
      </c>
      <c r="M18" s="3">
        <v>0</v>
      </c>
      <c r="N18" s="3">
        <v>398409</v>
      </c>
      <c r="O18" s="3">
        <v>0</v>
      </c>
      <c r="P18" s="3"/>
      <c r="Q18" s="3"/>
      <c r="R18" s="3"/>
      <c r="S18" s="3">
        <v>398409</v>
      </c>
    </row>
    <row r="19" spans="1:19" ht="15" customHeight="1" x14ac:dyDescent="0.25">
      <c r="A19" s="7" t="s">
        <v>58</v>
      </c>
      <c r="B19" s="7" t="s">
        <v>82</v>
      </c>
      <c r="C19" s="7" t="s">
        <v>83</v>
      </c>
      <c r="D19" s="7" t="s">
        <v>80</v>
      </c>
      <c r="E19" s="7" t="s">
        <v>61</v>
      </c>
      <c r="F19" s="5">
        <v>88680</v>
      </c>
      <c r="G19" s="7" t="s">
        <v>84</v>
      </c>
      <c r="I19" s="3">
        <v>2000000</v>
      </c>
      <c r="J19" s="3">
        <v>0</v>
      </c>
      <c r="K19" s="3">
        <v>2000000</v>
      </c>
      <c r="L19" s="3">
        <v>0</v>
      </c>
      <c r="M19" s="3">
        <v>0</v>
      </c>
      <c r="N19" s="3">
        <v>2000000</v>
      </c>
      <c r="O19" s="3">
        <v>2000000</v>
      </c>
      <c r="P19" s="3">
        <v>2000000</v>
      </c>
      <c r="Q19" s="3">
        <v>2000000</v>
      </c>
      <c r="R19" s="3">
        <v>2000000</v>
      </c>
      <c r="S19" s="3">
        <v>10000000</v>
      </c>
    </row>
    <row r="20" spans="1:19" ht="15" customHeight="1" x14ac:dyDescent="0.25">
      <c r="A20" s="7" t="s">
        <v>58</v>
      </c>
      <c r="B20" s="7" t="s">
        <v>85</v>
      </c>
      <c r="C20" s="7" t="s">
        <v>86</v>
      </c>
      <c r="D20" s="7" t="s">
        <v>35</v>
      </c>
      <c r="E20" s="7" t="s">
        <v>87</v>
      </c>
      <c r="F20" s="5">
        <v>85170</v>
      </c>
      <c r="G20" s="7" t="s">
        <v>88</v>
      </c>
      <c r="I20" s="3">
        <v>23721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/>
      <c r="Q20" s="3"/>
      <c r="R20" s="3"/>
      <c r="S20" s="3">
        <v>0</v>
      </c>
    </row>
    <row r="21" spans="1:19" ht="15" customHeight="1" x14ac:dyDescent="0.25">
      <c r="A21" s="7" t="s">
        <v>58</v>
      </c>
      <c r="B21" s="7" t="s">
        <v>89</v>
      </c>
      <c r="C21" s="7" t="s">
        <v>86</v>
      </c>
      <c r="D21" s="7" t="s">
        <v>35</v>
      </c>
      <c r="E21" s="7" t="s">
        <v>87</v>
      </c>
      <c r="F21" s="5">
        <v>85170</v>
      </c>
      <c r="G21" s="7" t="s">
        <v>90</v>
      </c>
      <c r="I21" s="3">
        <v>295294</v>
      </c>
      <c r="J21" s="3">
        <v>130198.25</v>
      </c>
      <c r="K21" s="3">
        <v>598620</v>
      </c>
      <c r="L21" s="3">
        <v>-9803</v>
      </c>
      <c r="M21" s="3">
        <v>0</v>
      </c>
      <c r="N21" s="3">
        <v>588817</v>
      </c>
      <c r="O21" s="3">
        <v>500000</v>
      </c>
      <c r="P21" s="3"/>
      <c r="Q21" s="3"/>
      <c r="R21" s="3"/>
      <c r="S21" s="3">
        <v>1088817</v>
      </c>
    </row>
    <row r="22" spans="1:19" ht="15" customHeight="1" x14ac:dyDescent="0.25">
      <c r="A22" s="7" t="s">
        <v>58</v>
      </c>
      <c r="B22" s="7" t="s">
        <v>91</v>
      </c>
      <c r="C22" s="7" t="s">
        <v>92</v>
      </c>
      <c r="D22" s="7" t="s">
        <v>35</v>
      </c>
      <c r="E22" s="7" t="s">
        <v>87</v>
      </c>
      <c r="F22" s="5">
        <v>85410</v>
      </c>
      <c r="G22" s="7" t="s">
        <v>93</v>
      </c>
      <c r="I22" s="3">
        <v>304161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/>
      <c r="Q22" s="3"/>
      <c r="R22" s="3"/>
      <c r="S22" s="3">
        <v>0</v>
      </c>
    </row>
    <row r="23" spans="1:19" ht="15" customHeight="1" x14ac:dyDescent="0.25">
      <c r="A23" s="7" t="s">
        <v>58</v>
      </c>
      <c r="B23" s="7" t="s">
        <v>94</v>
      </c>
      <c r="C23" s="7" t="s">
        <v>95</v>
      </c>
      <c r="D23" s="7" t="s">
        <v>35</v>
      </c>
      <c r="E23" s="7" t="s">
        <v>96</v>
      </c>
      <c r="F23" s="5">
        <v>85170</v>
      </c>
      <c r="G23" s="7" t="s">
        <v>97</v>
      </c>
      <c r="I23" s="3">
        <v>11618</v>
      </c>
      <c r="J23" s="3">
        <v>618.97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/>
      <c r="Q23" s="3"/>
      <c r="R23" s="3"/>
      <c r="S23" s="3">
        <v>0</v>
      </c>
    </row>
    <row r="24" spans="1:19" ht="15" customHeight="1" x14ac:dyDescent="0.25">
      <c r="A24" s="7" t="s">
        <v>58</v>
      </c>
      <c r="B24" s="7" t="s">
        <v>98</v>
      </c>
      <c r="C24" s="7" t="s">
        <v>83</v>
      </c>
      <c r="D24" s="7" t="s">
        <v>35</v>
      </c>
      <c r="E24" s="7" t="s">
        <v>96</v>
      </c>
      <c r="F24" s="5">
        <v>85170</v>
      </c>
      <c r="G24" s="7" t="s">
        <v>99</v>
      </c>
      <c r="I24" s="3">
        <v>175000</v>
      </c>
      <c r="J24" s="3">
        <v>9328.66</v>
      </c>
      <c r="K24" s="3">
        <v>165671</v>
      </c>
      <c r="L24" s="3">
        <v>0</v>
      </c>
      <c r="M24" s="3">
        <v>0</v>
      </c>
      <c r="N24" s="3">
        <v>165671</v>
      </c>
      <c r="O24" s="3">
        <v>0</v>
      </c>
      <c r="P24" s="3"/>
      <c r="Q24" s="3"/>
      <c r="R24" s="3"/>
      <c r="S24" s="3">
        <v>165671</v>
      </c>
    </row>
    <row r="25" spans="1:19" ht="15" customHeight="1" x14ac:dyDescent="0.25">
      <c r="A25" s="7" t="s">
        <v>58</v>
      </c>
      <c r="B25" s="7" t="s">
        <v>100</v>
      </c>
      <c r="C25" s="7" t="s">
        <v>101</v>
      </c>
      <c r="D25" s="7" t="s">
        <v>35</v>
      </c>
      <c r="E25" s="7" t="s">
        <v>96</v>
      </c>
      <c r="F25" s="5">
        <v>85170</v>
      </c>
      <c r="G25" s="7" t="s">
        <v>102</v>
      </c>
      <c r="I25" s="3">
        <v>2000000</v>
      </c>
      <c r="J25" s="3">
        <v>588738.6100000001</v>
      </c>
      <c r="K25" s="3">
        <v>8628277</v>
      </c>
      <c r="L25" s="3">
        <v>782984</v>
      </c>
      <c r="M25" s="3">
        <v>0</v>
      </c>
      <c r="N25" s="3">
        <v>9411261</v>
      </c>
      <c r="O25" s="3">
        <v>15000000</v>
      </c>
      <c r="P25" s="3"/>
      <c r="Q25" s="3"/>
      <c r="R25" s="3"/>
      <c r="S25" s="3">
        <v>24411261</v>
      </c>
    </row>
    <row r="26" spans="1:19" ht="15" customHeight="1" x14ac:dyDescent="0.25">
      <c r="A26" s="7" t="s">
        <v>58</v>
      </c>
      <c r="B26" s="7" t="s">
        <v>103</v>
      </c>
      <c r="C26" s="7" t="s">
        <v>74</v>
      </c>
      <c r="D26" s="7" t="s">
        <v>35</v>
      </c>
      <c r="E26" s="7" t="s">
        <v>96</v>
      </c>
      <c r="F26" s="5">
        <v>85410</v>
      </c>
      <c r="G26" s="7" t="s">
        <v>104</v>
      </c>
      <c r="I26" s="3">
        <v>291056</v>
      </c>
      <c r="J26" s="3">
        <v>138369.04</v>
      </c>
      <c r="K26" s="3">
        <v>269784</v>
      </c>
      <c r="L26" s="3">
        <v>-117097</v>
      </c>
      <c r="M26" s="3">
        <v>0</v>
      </c>
      <c r="N26" s="3">
        <v>152687</v>
      </c>
      <c r="O26" s="3">
        <v>0</v>
      </c>
      <c r="P26" s="3"/>
      <c r="Q26" s="3"/>
      <c r="R26" s="3"/>
      <c r="S26" s="3">
        <v>152687</v>
      </c>
    </row>
    <row r="27" spans="1:19" ht="15" customHeight="1" x14ac:dyDescent="0.25">
      <c r="A27" s="7" t="s">
        <v>58</v>
      </c>
      <c r="B27" s="7" t="s">
        <v>105</v>
      </c>
      <c r="C27" s="7" t="s">
        <v>74</v>
      </c>
      <c r="D27" s="7" t="s">
        <v>35</v>
      </c>
      <c r="E27" s="7" t="s">
        <v>96</v>
      </c>
      <c r="F27" s="5">
        <v>85410</v>
      </c>
      <c r="G27" s="7" t="s">
        <v>106</v>
      </c>
      <c r="I27" s="3">
        <v>66151</v>
      </c>
      <c r="J27" s="3">
        <v>0</v>
      </c>
      <c r="K27" s="3">
        <v>66151</v>
      </c>
      <c r="L27" s="3">
        <v>0</v>
      </c>
      <c r="M27" s="3">
        <v>0</v>
      </c>
      <c r="N27" s="3">
        <v>66151</v>
      </c>
      <c r="O27" s="3">
        <v>0</v>
      </c>
      <c r="P27" s="3"/>
      <c r="Q27" s="3"/>
      <c r="R27" s="3"/>
      <c r="S27" s="3">
        <v>66151</v>
      </c>
    </row>
    <row r="28" spans="1:19" ht="15" customHeight="1" x14ac:dyDescent="0.25">
      <c r="A28" s="7" t="s">
        <v>58</v>
      </c>
      <c r="B28" s="7" t="s">
        <v>107</v>
      </c>
      <c r="C28" s="7" t="s">
        <v>74</v>
      </c>
      <c r="D28" s="7" t="s">
        <v>35</v>
      </c>
      <c r="E28" s="7" t="s">
        <v>96</v>
      </c>
      <c r="F28" s="5">
        <v>85410</v>
      </c>
      <c r="G28" s="7" t="s">
        <v>108</v>
      </c>
      <c r="I28" s="3">
        <v>18352</v>
      </c>
      <c r="J28" s="3">
        <v>12565.77</v>
      </c>
      <c r="K28" s="3">
        <v>3136</v>
      </c>
      <c r="L28" s="3">
        <v>2650</v>
      </c>
      <c r="M28" s="3">
        <v>0</v>
      </c>
      <c r="N28" s="3">
        <v>5786</v>
      </c>
      <c r="O28" s="3">
        <v>0</v>
      </c>
      <c r="P28" s="3"/>
      <c r="Q28" s="3"/>
      <c r="R28" s="3"/>
      <c r="S28" s="3">
        <v>5786</v>
      </c>
    </row>
    <row r="29" spans="1:19" ht="15" customHeight="1" x14ac:dyDescent="0.25">
      <c r="A29" s="7" t="s">
        <v>58</v>
      </c>
      <c r="B29" s="7" t="s">
        <v>109</v>
      </c>
      <c r="C29" s="7" t="s">
        <v>110</v>
      </c>
      <c r="D29" s="7" t="s">
        <v>35</v>
      </c>
      <c r="E29" s="7" t="s">
        <v>96</v>
      </c>
      <c r="F29" s="5">
        <v>85410</v>
      </c>
      <c r="G29" s="7" t="s">
        <v>111</v>
      </c>
      <c r="I29" s="3">
        <v>315645</v>
      </c>
      <c r="J29" s="3">
        <v>180156.22000000003</v>
      </c>
      <c r="K29" s="3">
        <v>82184</v>
      </c>
      <c r="L29" s="3">
        <v>53305</v>
      </c>
      <c r="M29" s="3">
        <v>0</v>
      </c>
      <c r="N29" s="3">
        <v>135489</v>
      </c>
      <c r="O29" s="3">
        <v>0</v>
      </c>
      <c r="P29" s="3"/>
      <c r="Q29" s="3"/>
      <c r="R29" s="3"/>
      <c r="S29" s="3">
        <v>135489</v>
      </c>
    </row>
    <row r="30" spans="1:19" ht="15" customHeight="1" x14ac:dyDescent="0.25">
      <c r="A30" s="7" t="s">
        <v>58</v>
      </c>
      <c r="B30" s="7" t="s">
        <v>112</v>
      </c>
      <c r="C30" s="7" t="s">
        <v>74</v>
      </c>
      <c r="D30" s="7" t="s">
        <v>35</v>
      </c>
      <c r="E30" s="7" t="s">
        <v>96</v>
      </c>
      <c r="F30" s="5">
        <v>85410</v>
      </c>
      <c r="G30" s="7" t="s">
        <v>113</v>
      </c>
      <c r="I30" s="3">
        <v>593052</v>
      </c>
      <c r="J30" s="3">
        <v>26045.22</v>
      </c>
      <c r="K30" s="3">
        <v>505708</v>
      </c>
      <c r="L30" s="3">
        <v>61299</v>
      </c>
      <c r="M30" s="3">
        <v>0</v>
      </c>
      <c r="N30" s="3">
        <v>567007</v>
      </c>
      <c r="O30" s="3">
        <v>0</v>
      </c>
      <c r="P30" s="3"/>
      <c r="Q30" s="3"/>
      <c r="R30" s="3"/>
      <c r="S30" s="3">
        <v>567007</v>
      </c>
    </row>
    <row r="31" spans="1:19" ht="15" customHeight="1" x14ac:dyDescent="0.25">
      <c r="A31" s="7" t="s">
        <v>58</v>
      </c>
      <c r="B31" s="7" t="s">
        <v>114</v>
      </c>
      <c r="C31" s="7" t="s">
        <v>74</v>
      </c>
      <c r="D31" s="7" t="s">
        <v>35</v>
      </c>
      <c r="E31" s="7" t="s">
        <v>96</v>
      </c>
      <c r="F31" s="5">
        <v>85410</v>
      </c>
      <c r="G31" s="7" t="s">
        <v>115</v>
      </c>
      <c r="I31" s="3">
        <v>43775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/>
      <c r="Q31" s="3"/>
      <c r="R31" s="3"/>
      <c r="S31" s="3">
        <v>0</v>
      </c>
    </row>
    <row r="32" spans="1:19" ht="15" customHeight="1" x14ac:dyDescent="0.25">
      <c r="A32" s="7" t="s">
        <v>58</v>
      </c>
      <c r="B32" s="7" t="s">
        <v>116</v>
      </c>
      <c r="C32" s="7" t="s">
        <v>60</v>
      </c>
      <c r="D32" s="7" t="s">
        <v>35</v>
      </c>
      <c r="E32" s="7" t="s">
        <v>96</v>
      </c>
      <c r="F32" s="5">
        <v>85410</v>
      </c>
      <c r="G32" s="7" t="s">
        <v>117</v>
      </c>
      <c r="I32" s="3">
        <v>288935</v>
      </c>
      <c r="J32" s="3">
        <v>275745.64</v>
      </c>
      <c r="K32" s="3">
        <v>26953</v>
      </c>
      <c r="L32" s="3">
        <v>-13764</v>
      </c>
      <c r="M32" s="3">
        <v>0</v>
      </c>
      <c r="N32" s="3">
        <v>13189</v>
      </c>
      <c r="O32" s="3">
        <v>0</v>
      </c>
      <c r="P32" s="3"/>
      <c r="Q32" s="3"/>
      <c r="R32" s="3"/>
      <c r="S32" s="3">
        <v>13189</v>
      </c>
    </row>
    <row r="33" spans="1:19" ht="15" customHeight="1" x14ac:dyDescent="0.25">
      <c r="A33" s="7" t="s">
        <v>58</v>
      </c>
      <c r="B33" s="7" t="s">
        <v>118</v>
      </c>
      <c r="C33" s="7" t="s">
        <v>110</v>
      </c>
      <c r="D33" s="7" t="s">
        <v>35</v>
      </c>
      <c r="E33" s="7" t="s">
        <v>96</v>
      </c>
      <c r="F33" s="5">
        <v>85410</v>
      </c>
      <c r="G33" s="7" t="s">
        <v>119</v>
      </c>
      <c r="I33" s="3">
        <v>242172</v>
      </c>
      <c r="J33" s="3">
        <v>103009.47</v>
      </c>
      <c r="K33" s="3">
        <v>123521</v>
      </c>
      <c r="L33" s="3">
        <v>-103009</v>
      </c>
      <c r="M33" s="3">
        <v>118651</v>
      </c>
      <c r="N33" s="3">
        <v>139163</v>
      </c>
      <c r="O33" s="3">
        <v>0</v>
      </c>
      <c r="P33" s="3"/>
      <c r="Q33" s="3"/>
      <c r="R33" s="3"/>
      <c r="S33" s="3">
        <v>139163</v>
      </c>
    </row>
    <row r="34" spans="1:19" ht="15" customHeight="1" x14ac:dyDescent="0.25">
      <c r="A34" s="7" t="s">
        <v>58</v>
      </c>
      <c r="B34" s="7" t="s">
        <v>120</v>
      </c>
      <c r="C34" s="7" t="s">
        <v>110</v>
      </c>
      <c r="D34" s="7" t="s">
        <v>35</v>
      </c>
      <c r="E34" s="7" t="s">
        <v>96</v>
      </c>
      <c r="F34" s="5">
        <v>85410</v>
      </c>
      <c r="G34" s="7" t="s">
        <v>121</v>
      </c>
      <c r="I34" s="3">
        <v>56588</v>
      </c>
      <c r="J34" s="3">
        <v>21968.670000000002</v>
      </c>
      <c r="K34" s="3">
        <v>55403</v>
      </c>
      <c r="L34" s="3">
        <v>19216</v>
      </c>
      <c r="M34" s="3">
        <v>0</v>
      </c>
      <c r="N34" s="3">
        <v>74619</v>
      </c>
      <c r="O34" s="3">
        <v>0</v>
      </c>
      <c r="P34" s="3"/>
      <c r="Q34" s="3"/>
      <c r="R34" s="3"/>
      <c r="S34" s="3">
        <v>74619</v>
      </c>
    </row>
    <row r="35" spans="1:19" ht="15" customHeight="1" x14ac:dyDescent="0.25">
      <c r="A35" s="7" t="s">
        <v>58</v>
      </c>
      <c r="B35" s="7" t="s">
        <v>122</v>
      </c>
      <c r="C35" s="7" t="s">
        <v>92</v>
      </c>
      <c r="D35" s="7" t="s">
        <v>35</v>
      </c>
      <c r="E35" s="7" t="s">
        <v>96</v>
      </c>
      <c r="F35" s="5">
        <v>85410</v>
      </c>
      <c r="G35" s="7" t="s">
        <v>123</v>
      </c>
      <c r="I35" s="3">
        <v>618357</v>
      </c>
      <c r="J35" s="3">
        <v>36561.19</v>
      </c>
      <c r="K35" s="3">
        <v>582736</v>
      </c>
      <c r="L35" s="3">
        <v>-940</v>
      </c>
      <c r="M35" s="3">
        <v>0</v>
      </c>
      <c r="N35" s="3">
        <v>581796</v>
      </c>
      <c r="O35" s="3">
        <v>0</v>
      </c>
      <c r="P35" s="3"/>
      <c r="Q35" s="3"/>
      <c r="R35" s="3"/>
      <c r="S35" s="3">
        <v>581796</v>
      </c>
    </row>
    <row r="36" spans="1:19" ht="15" customHeight="1" x14ac:dyDescent="0.25">
      <c r="A36" s="7" t="s">
        <v>58</v>
      </c>
      <c r="B36" s="7" t="s">
        <v>124</v>
      </c>
      <c r="C36" s="7" t="s">
        <v>125</v>
      </c>
      <c r="D36" s="7" t="s">
        <v>35</v>
      </c>
      <c r="E36" s="7" t="s">
        <v>96</v>
      </c>
      <c r="F36" s="5">
        <v>85410</v>
      </c>
      <c r="G36" s="7" t="s">
        <v>126</v>
      </c>
      <c r="I36" s="3">
        <v>526024</v>
      </c>
      <c r="J36" s="3">
        <v>15273.65</v>
      </c>
      <c r="K36" s="3">
        <v>246263</v>
      </c>
      <c r="L36" s="3">
        <v>264487</v>
      </c>
      <c r="M36" s="3">
        <v>0</v>
      </c>
      <c r="N36" s="3">
        <v>510750</v>
      </c>
      <c r="O36" s="3">
        <v>0</v>
      </c>
      <c r="P36" s="3"/>
      <c r="Q36" s="3"/>
      <c r="R36" s="3"/>
      <c r="S36" s="3">
        <v>510750</v>
      </c>
    </row>
    <row r="37" spans="1:19" ht="15" customHeight="1" x14ac:dyDescent="0.25">
      <c r="A37" s="7" t="s">
        <v>58</v>
      </c>
      <c r="B37" s="7" t="s">
        <v>127</v>
      </c>
      <c r="C37" s="7" t="s">
        <v>60</v>
      </c>
      <c r="D37" s="7" t="s">
        <v>35</v>
      </c>
      <c r="E37" s="7" t="s">
        <v>96</v>
      </c>
      <c r="F37" s="5">
        <v>85410</v>
      </c>
      <c r="G37" s="7" t="s">
        <v>128</v>
      </c>
      <c r="I37" s="3">
        <v>300530</v>
      </c>
      <c r="J37" s="3">
        <v>67223.16</v>
      </c>
      <c r="K37" s="3">
        <v>296159</v>
      </c>
      <c r="L37" s="3">
        <v>-62852</v>
      </c>
      <c r="M37" s="3">
        <v>0</v>
      </c>
      <c r="N37" s="3">
        <v>233307</v>
      </c>
      <c r="O37" s="3">
        <v>0</v>
      </c>
      <c r="P37" s="3"/>
      <c r="Q37" s="3"/>
      <c r="R37" s="3"/>
      <c r="S37" s="3">
        <v>233307</v>
      </c>
    </row>
    <row r="38" spans="1:19" ht="15" customHeight="1" x14ac:dyDescent="0.25">
      <c r="A38" s="7" t="s">
        <v>58</v>
      </c>
      <c r="B38" s="7" t="s">
        <v>129</v>
      </c>
      <c r="C38" s="7" t="s">
        <v>110</v>
      </c>
      <c r="D38" s="7" t="s">
        <v>35</v>
      </c>
      <c r="E38" s="7" t="s">
        <v>96</v>
      </c>
      <c r="F38" s="5">
        <v>85410</v>
      </c>
      <c r="G38" s="7" t="s">
        <v>130</v>
      </c>
      <c r="I38" s="3">
        <v>1281729</v>
      </c>
      <c r="J38" s="3">
        <v>48205.16</v>
      </c>
      <c r="K38" s="3">
        <v>1241971</v>
      </c>
      <c r="L38" s="3">
        <v>258355</v>
      </c>
      <c r="M38" s="3">
        <v>-266802</v>
      </c>
      <c r="N38" s="3">
        <v>1233524</v>
      </c>
      <c r="O38" s="3">
        <v>0</v>
      </c>
      <c r="P38" s="3"/>
      <c r="Q38" s="3"/>
      <c r="R38" s="3"/>
      <c r="S38" s="3">
        <v>1233524</v>
      </c>
    </row>
    <row r="39" spans="1:19" ht="15" customHeight="1" x14ac:dyDescent="0.25">
      <c r="A39" s="7" t="s">
        <v>58</v>
      </c>
      <c r="B39" s="7" t="s">
        <v>131</v>
      </c>
      <c r="C39" s="7" t="s">
        <v>110</v>
      </c>
      <c r="D39" s="7" t="s">
        <v>35</v>
      </c>
      <c r="E39" s="7" t="s">
        <v>96</v>
      </c>
      <c r="F39" s="5">
        <v>85410</v>
      </c>
      <c r="G39" s="7" t="s">
        <v>132</v>
      </c>
      <c r="I39" s="3">
        <v>1099368</v>
      </c>
      <c r="J39" s="3">
        <v>46486.65</v>
      </c>
      <c r="K39" s="3">
        <v>988242</v>
      </c>
      <c r="L39" s="3">
        <v>64639</v>
      </c>
      <c r="M39" s="3">
        <v>0</v>
      </c>
      <c r="N39" s="3">
        <v>1052881</v>
      </c>
      <c r="O39" s="3">
        <v>0</v>
      </c>
      <c r="P39" s="3"/>
      <c r="Q39" s="3"/>
      <c r="R39" s="3"/>
      <c r="S39" s="3">
        <v>1052881</v>
      </c>
    </row>
    <row r="40" spans="1:19" ht="15" customHeight="1" x14ac:dyDescent="0.25">
      <c r="A40" s="7" t="s">
        <v>58</v>
      </c>
      <c r="B40" s="7" t="s">
        <v>133</v>
      </c>
      <c r="C40" s="7" t="s">
        <v>110</v>
      </c>
      <c r="D40" s="7" t="s">
        <v>35</v>
      </c>
      <c r="E40" s="7" t="s">
        <v>96</v>
      </c>
      <c r="F40" s="5">
        <v>85410</v>
      </c>
      <c r="G40" s="7" t="s">
        <v>134</v>
      </c>
      <c r="I40" s="3">
        <v>505843</v>
      </c>
      <c r="J40" s="3">
        <v>22430.080000000002</v>
      </c>
      <c r="K40" s="3">
        <v>463126</v>
      </c>
      <c r="L40" s="3">
        <v>20287</v>
      </c>
      <c r="M40" s="3">
        <v>0</v>
      </c>
      <c r="N40" s="3">
        <v>483413</v>
      </c>
      <c r="O40" s="3">
        <v>0</v>
      </c>
      <c r="P40" s="3"/>
      <c r="Q40" s="3"/>
      <c r="R40" s="3"/>
      <c r="S40" s="3">
        <v>483413</v>
      </c>
    </row>
    <row r="41" spans="1:19" ht="15" customHeight="1" x14ac:dyDescent="0.25">
      <c r="A41" s="7" t="s">
        <v>58</v>
      </c>
      <c r="B41" s="7" t="s">
        <v>135</v>
      </c>
      <c r="C41" s="7" t="s">
        <v>110</v>
      </c>
      <c r="D41" s="7" t="s">
        <v>35</v>
      </c>
      <c r="E41" s="7" t="s">
        <v>96</v>
      </c>
      <c r="F41" s="5">
        <v>85410</v>
      </c>
      <c r="G41" s="7" t="s">
        <v>136</v>
      </c>
      <c r="I41" s="3">
        <v>574290</v>
      </c>
      <c r="J41" s="3">
        <v>186214.17</v>
      </c>
      <c r="K41" s="3">
        <v>553315</v>
      </c>
      <c r="L41" s="3">
        <v>-165239</v>
      </c>
      <c r="M41" s="3">
        <v>0</v>
      </c>
      <c r="N41" s="3">
        <v>388076</v>
      </c>
      <c r="O41" s="3">
        <v>0</v>
      </c>
      <c r="P41" s="3"/>
      <c r="Q41" s="3"/>
      <c r="R41" s="3"/>
      <c r="S41" s="3">
        <v>388076</v>
      </c>
    </row>
    <row r="42" spans="1:19" ht="15" customHeight="1" x14ac:dyDescent="0.25">
      <c r="A42" s="7" t="s">
        <v>58</v>
      </c>
      <c r="B42" s="7" t="s">
        <v>137</v>
      </c>
      <c r="C42" s="7" t="s">
        <v>110</v>
      </c>
      <c r="D42" s="7" t="s">
        <v>35</v>
      </c>
      <c r="E42" s="7" t="s">
        <v>96</v>
      </c>
      <c r="F42" s="5">
        <v>85410</v>
      </c>
      <c r="G42" s="7" t="s">
        <v>138</v>
      </c>
      <c r="I42" s="3">
        <v>212115</v>
      </c>
      <c r="J42" s="3">
        <v>24961.66</v>
      </c>
      <c r="K42" s="3">
        <v>192657</v>
      </c>
      <c r="L42" s="3">
        <v>-5504</v>
      </c>
      <c r="M42" s="3">
        <v>0</v>
      </c>
      <c r="N42" s="3">
        <v>187153</v>
      </c>
      <c r="O42" s="3">
        <v>0</v>
      </c>
      <c r="P42" s="3"/>
      <c r="Q42" s="3"/>
      <c r="R42" s="3"/>
      <c r="S42" s="3">
        <v>187153</v>
      </c>
    </row>
    <row r="43" spans="1:19" ht="15" customHeight="1" x14ac:dyDescent="0.25">
      <c r="A43" s="7" t="s">
        <v>58</v>
      </c>
      <c r="B43" s="7" t="s">
        <v>139</v>
      </c>
      <c r="C43" s="7" t="s">
        <v>92</v>
      </c>
      <c r="D43" s="7" t="s">
        <v>35</v>
      </c>
      <c r="E43" s="7" t="s">
        <v>96</v>
      </c>
      <c r="F43" s="5">
        <v>85410</v>
      </c>
      <c r="G43" s="7" t="s">
        <v>140</v>
      </c>
      <c r="I43" s="3">
        <v>9752</v>
      </c>
      <c r="J43" s="3">
        <v>4531.78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/>
      <c r="Q43" s="3"/>
      <c r="R43" s="3"/>
      <c r="S43" s="3">
        <v>0</v>
      </c>
    </row>
    <row r="44" spans="1:19" ht="15" customHeight="1" x14ac:dyDescent="0.25">
      <c r="A44" s="7" t="s">
        <v>58</v>
      </c>
      <c r="B44" s="7" t="s">
        <v>141</v>
      </c>
      <c r="C44" s="7" t="s">
        <v>110</v>
      </c>
      <c r="D44" s="7" t="s">
        <v>35</v>
      </c>
      <c r="E44" s="7" t="s">
        <v>96</v>
      </c>
      <c r="F44" s="5">
        <v>85410</v>
      </c>
      <c r="G44" s="7" t="s">
        <v>142</v>
      </c>
      <c r="I44" s="3">
        <v>182158</v>
      </c>
      <c r="J44" s="3">
        <v>123994.71</v>
      </c>
      <c r="K44" s="3">
        <v>45784</v>
      </c>
      <c r="L44" s="3">
        <v>12379</v>
      </c>
      <c r="M44" s="3">
        <v>0</v>
      </c>
      <c r="N44" s="3">
        <v>58163</v>
      </c>
      <c r="O44" s="3">
        <v>0</v>
      </c>
      <c r="P44" s="3"/>
      <c r="Q44" s="3"/>
      <c r="R44" s="3"/>
      <c r="S44" s="3">
        <v>58163</v>
      </c>
    </row>
    <row r="45" spans="1:19" ht="15" customHeight="1" x14ac:dyDescent="0.25">
      <c r="A45" s="7" t="s">
        <v>58</v>
      </c>
      <c r="B45" s="7" t="s">
        <v>143</v>
      </c>
      <c r="C45" s="7" t="s">
        <v>110</v>
      </c>
      <c r="D45" s="7" t="s">
        <v>35</v>
      </c>
      <c r="E45" s="7" t="s">
        <v>96</v>
      </c>
      <c r="F45" s="5">
        <v>85410</v>
      </c>
      <c r="G45" s="7" t="s">
        <v>144</v>
      </c>
      <c r="I45" s="3">
        <v>21185</v>
      </c>
      <c r="J45" s="3">
        <v>18085.16</v>
      </c>
      <c r="K45" s="3">
        <v>0</v>
      </c>
      <c r="L45" s="3">
        <v>3100</v>
      </c>
      <c r="M45" s="3">
        <v>-3100</v>
      </c>
      <c r="N45" s="3">
        <v>0</v>
      </c>
      <c r="O45" s="3">
        <v>0</v>
      </c>
      <c r="P45" s="3"/>
      <c r="Q45" s="3"/>
      <c r="R45" s="3"/>
      <c r="S45" s="3">
        <v>0</v>
      </c>
    </row>
    <row r="46" spans="1:19" ht="15" customHeight="1" x14ac:dyDescent="0.25">
      <c r="A46" s="7" t="s">
        <v>58</v>
      </c>
      <c r="B46" s="7" t="s">
        <v>145</v>
      </c>
      <c r="C46" s="7" t="s">
        <v>101</v>
      </c>
      <c r="D46" s="7" t="s">
        <v>35</v>
      </c>
      <c r="E46" s="7" t="s">
        <v>96</v>
      </c>
      <c r="F46" s="5">
        <v>85410</v>
      </c>
      <c r="G46" s="7" t="s">
        <v>146</v>
      </c>
      <c r="I46" s="3">
        <v>202</v>
      </c>
      <c r="J46" s="3">
        <v>201.94</v>
      </c>
      <c r="K46" s="3">
        <v>0</v>
      </c>
      <c r="L46" s="3">
        <v>-66965</v>
      </c>
      <c r="M46" s="3">
        <v>66965</v>
      </c>
      <c r="N46" s="3">
        <v>0</v>
      </c>
      <c r="O46" s="3">
        <v>0</v>
      </c>
      <c r="P46" s="3"/>
      <c r="Q46" s="3"/>
      <c r="R46" s="3"/>
      <c r="S46" s="3">
        <v>0</v>
      </c>
    </row>
    <row r="47" spans="1:19" ht="15" customHeight="1" x14ac:dyDescent="0.25">
      <c r="A47" s="7" t="s">
        <v>58</v>
      </c>
      <c r="B47" s="7" t="s">
        <v>147</v>
      </c>
      <c r="C47" s="7" t="s">
        <v>60</v>
      </c>
      <c r="D47" s="7" t="s">
        <v>35</v>
      </c>
      <c r="E47" s="7" t="s">
        <v>96</v>
      </c>
      <c r="F47" s="5">
        <v>85410</v>
      </c>
      <c r="G47" s="7" t="s">
        <v>148</v>
      </c>
      <c r="I47" s="3">
        <v>412357</v>
      </c>
      <c r="J47" s="3">
        <v>206642.66</v>
      </c>
      <c r="K47" s="3">
        <v>208274</v>
      </c>
      <c r="L47" s="3">
        <v>-2560</v>
      </c>
      <c r="M47" s="3">
        <v>0</v>
      </c>
      <c r="N47" s="3">
        <v>205714</v>
      </c>
      <c r="O47" s="3">
        <v>0</v>
      </c>
      <c r="P47" s="3"/>
      <c r="Q47" s="3"/>
      <c r="R47" s="3"/>
      <c r="S47" s="3">
        <v>205714</v>
      </c>
    </row>
    <row r="48" spans="1:19" ht="15" customHeight="1" x14ac:dyDescent="0.25">
      <c r="A48" s="7" t="s">
        <v>58</v>
      </c>
      <c r="B48" s="7" t="s">
        <v>149</v>
      </c>
      <c r="C48" s="7" t="s">
        <v>60</v>
      </c>
      <c r="D48" s="7" t="s">
        <v>35</v>
      </c>
      <c r="E48" s="7" t="s">
        <v>96</v>
      </c>
      <c r="F48" s="5">
        <v>85410</v>
      </c>
      <c r="G48" s="7" t="s">
        <v>150</v>
      </c>
      <c r="I48" s="3">
        <v>518414</v>
      </c>
      <c r="J48" s="3">
        <v>149925.21</v>
      </c>
      <c r="K48" s="3">
        <v>344728</v>
      </c>
      <c r="L48" s="3">
        <v>23761</v>
      </c>
      <c r="M48" s="3">
        <v>0</v>
      </c>
      <c r="N48" s="3">
        <v>368489</v>
      </c>
      <c r="O48" s="3">
        <v>0</v>
      </c>
      <c r="P48" s="3"/>
      <c r="Q48" s="3"/>
      <c r="R48" s="3"/>
      <c r="S48" s="3">
        <v>368489</v>
      </c>
    </row>
    <row r="49" spans="1:19" ht="15" customHeight="1" x14ac:dyDescent="0.25">
      <c r="A49" s="7" t="s">
        <v>58</v>
      </c>
      <c r="B49" s="7" t="s">
        <v>151</v>
      </c>
      <c r="C49" s="7" t="s">
        <v>152</v>
      </c>
      <c r="D49" s="7" t="s">
        <v>35</v>
      </c>
      <c r="E49" s="7" t="s">
        <v>96</v>
      </c>
      <c r="F49" s="5">
        <v>85410</v>
      </c>
      <c r="G49" s="7" t="s">
        <v>153</v>
      </c>
      <c r="I49" s="3">
        <v>0</v>
      </c>
      <c r="J49" s="3">
        <v>0</v>
      </c>
      <c r="K49" s="3">
        <v>169950</v>
      </c>
      <c r="L49" s="3">
        <v>0</v>
      </c>
      <c r="M49" s="3">
        <v>0</v>
      </c>
      <c r="N49" s="3">
        <v>169950</v>
      </c>
      <c r="O49" s="3">
        <v>0</v>
      </c>
      <c r="P49" s="3"/>
      <c r="Q49" s="3"/>
      <c r="R49" s="3"/>
      <c r="S49" s="3">
        <v>169950</v>
      </c>
    </row>
    <row r="50" spans="1:19" ht="15" customHeight="1" x14ac:dyDescent="0.25">
      <c r="A50" s="7" t="s">
        <v>58</v>
      </c>
      <c r="B50" s="7" t="s">
        <v>154</v>
      </c>
      <c r="C50" s="7" t="s">
        <v>110</v>
      </c>
      <c r="D50" s="7" t="s">
        <v>80</v>
      </c>
      <c r="E50" s="7" t="s">
        <v>96</v>
      </c>
      <c r="F50" s="5">
        <v>88370</v>
      </c>
      <c r="G50" s="7" t="s">
        <v>155</v>
      </c>
      <c r="I50" s="3">
        <v>227922</v>
      </c>
      <c r="J50" s="3">
        <v>213415.63</v>
      </c>
      <c r="K50" s="3">
        <v>10000</v>
      </c>
      <c r="L50" s="3">
        <v>4506</v>
      </c>
      <c r="M50" s="3">
        <v>0</v>
      </c>
      <c r="N50" s="3">
        <v>14506</v>
      </c>
      <c r="O50" s="3">
        <v>0</v>
      </c>
      <c r="P50" s="3"/>
      <c r="Q50" s="3"/>
      <c r="R50" s="3"/>
      <c r="S50" s="3">
        <v>14506</v>
      </c>
    </row>
    <row r="51" spans="1:19" ht="15" customHeight="1" x14ac:dyDescent="0.25">
      <c r="A51" s="7" t="s">
        <v>58</v>
      </c>
      <c r="B51" s="7" t="s">
        <v>156</v>
      </c>
      <c r="C51" s="7" t="s">
        <v>157</v>
      </c>
      <c r="D51" s="7" t="s">
        <v>80</v>
      </c>
      <c r="E51" s="7" t="s">
        <v>96</v>
      </c>
      <c r="F51" s="5">
        <v>88370</v>
      </c>
      <c r="G51" s="7" t="s">
        <v>158</v>
      </c>
      <c r="I51" s="3">
        <v>0</v>
      </c>
      <c r="J51" s="3">
        <v>0</v>
      </c>
      <c r="K51" s="3">
        <v>90000</v>
      </c>
      <c r="L51" s="3">
        <v>0</v>
      </c>
      <c r="M51" s="3">
        <v>0</v>
      </c>
      <c r="N51" s="3">
        <v>90000</v>
      </c>
      <c r="O51" s="3">
        <v>182513.69</v>
      </c>
      <c r="P51" s="3"/>
      <c r="Q51" s="3"/>
      <c r="R51" s="3"/>
      <c r="S51" s="3">
        <v>272513.69</v>
      </c>
    </row>
    <row r="52" spans="1:19" ht="15" customHeight="1" x14ac:dyDescent="0.25">
      <c r="A52" s="7" t="s">
        <v>58</v>
      </c>
      <c r="B52" s="7" t="s">
        <v>159</v>
      </c>
      <c r="C52" s="7" t="s">
        <v>157</v>
      </c>
      <c r="D52" s="7" t="s">
        <v>80</v>
      </c>
      <c r="E52" s="7" t="s">
        <v>96</v>
      </c>
      <c r="F52" s="5">
        <v>88370</v>
      </c>
      <c r="G52" s="7" t="s">
        <v>160</v>
      </c>
      <c r="I52" s="3">
        <v>0</v>
      </c>
      <c r="J52" s="3">
        <v>0</v>
      </c>
      <c r="K52" s="3">
        <v>99911.34</v>
      </c>
      <c r="L52" s="3">
        <v>0</v>
      </c>
      <c r="M52" s="3">
        <v>0</v>
      </c>
      <c r="N52" s="3">
        <v>99911.34</v>
      </c>
      <c r="O52" s="3">
        <v>0</v>
      </c>
      <c r="P52" s="3"/>
      <c r="Q52" s="3"/>
      <c r="R52" s="3"/>
      <c r="S52" s="3">
        <v>99911.34</v>
      </c>
    </row>
    <row r="53" spans="1:19" ht="15" customHeight="1" x14ac:dyDescent="0.25">
      <c r="A53" s="7" t="s">
        <v>58</v>
      </c>
      <c r="B53" s="7" t="s">
        <v>161</v>
      </c>
      <c r="C53" s="7" t="s">
        <v>157</v>
      </c>
      <c r="D53" s="7" t="s">
        <v>80</v>
      </c>
      <c r="E53" s="7" t="s">
        <v>96</v>
      </c>
      <c r="F53" s="5">
        <v>88370</v>
      </c>
      <c r="G53" s="7" t="s">
        <v>162</v>
      </c>
      <c r="I53" s="3">
        <v>0</v>
      </c>
      <c r="J53" s="3">
        <v>0</v>
      </c>
      <c r="K53" s="3">
        <v>508165.23</v>
      </c>
      <c r="L53" s="3">
        <v>0</v>
      </c>
      <c r="M53" s="3">
        <v>0</v>
      </c>
      <c r="N53" s="3">
        <v>508165.23</v>
      </c>
      <c r="O53" s="3">
        <v>0</v>
      </c>
      <c r="P53" s="3"/>
      <c r="Q53" s="3"/>
      <c r="R53" s="3"/>
      <c r="S53" s="3">
        <v>508165.23</v>
      </c>
    </row>
    <row r="54" spans="1:19" ht="15" customHeight="1" x14ac:dyDescent="0.25">
      <c r="A54" s="7" t="s">
        <v>58</v>
      </c>
      <c r="B54" s="7" t="s">
        <v>163</v>
      </c>
      <c r="C54" s="7" t="s">
        <v>60</v>
      </c>
      <c r="D54" s="7" t="s">
        <v>80</v>
      </c>
      <c r="E54" s="7" t="s">
        <v>96</v>
      </c>
      <c r="F54" s="5">
        <v>88370</v>
      </c>
      <c r="G54" s="7" t="s">
        <v>164</v>
      </c>
      <c r="I54" s="3">
        <v>0</v>
      </c>
      <c r="J54" s="3">
        <v>0</v>
      </c>
      <c r="K54" s="3">
        <v>400000</v>
      </c>
      <c r="L54" s="3">
        <v>0</v>
      </c>
      <c r="M54" s="3">
        <v>0</v>
      </c>
      <c r="N54" s="3">
        <v>400000</v>
      </c>
      <c r="O54" s="3">
        <v>0</v>
      </c>
      <c r="P54" s="3"/>
      <c r="Q54" s="3"/>
      <c r="R54" s="3"/>
      <c r="S54" s="3">
        <v>400000</v>
      </c>
    </row>
    <row r="55" spans="1:19" ht="15" customHeight="1" x14ac:dyDescent="0.25">
      <c r="A55" s="7" t="s">
        <v>58</v>
      </c>
      <c r="B55" s="7" t="s">
        <v>165</v>
      </c>
      <c r="C55" s="7" t="s">
        <v>166</v>
      </c>
      <c r="D55" s="7" t="s">
        <v>80</v>
      </c>
      <c r="E55" s="7" t="s">
        <v>96</v>
      </c>
      <c r="F55" s="5">
        <v>88370</v>
      </c>
      <c r="G55" s="7" t="s">
        <v>167</v>
      </c>
      <c r="I55" s="3">
        <v>0</v>
      </c>
      <c r="J55" s="3">
        <v>0</v>
      </c>
      <c r="K55" s="3">
        <v>163101.01999999999</v>
      </c>
      <c r="L55" s="3">
        <v>0</v>
      </c>
      <c r="M55" s="3">
        <v>0</v>
      </c>
      <c r="N55" s="3">
        <v>163101.01999999999</v>
      </c>
      <c r="O55" s="3">
        <v>0</v>
      </c>
      <c r="P55" s="3"/>
      <c r="Q55" s="3"/>
      <c r="R55" s="3"/>
      <c r="S55" s="3">
        <v>163101.01999999999</v>
      </c>
    </row>
    <row r="56" spans="1:19" ht="15" customHeight="1" x14ac:dyDescent="0.25">
      <c r="A56" s="7" t="s">
        <v>58</v>
      </c>
      <c r="B56" s="7" t="s">
        <v>168</v>
      </c>
      <c r="C56" s="7" t="s">
        <v>74</v>
      </c>
      <c r="D56" s="7" t="s">
        <v>80</v>
      </c>
      <c r="E56" s="7" t="s">
        <v>96</v>
      </c>
      <c r="F56" s="5">
        <v>88370</v>
      </c>
      <c r="G56" s="7" t="s">
        <v>169</v>
      </c>
      <c r="I56" s="3">
        <v>0</v>
      </c>
      <c r="J56" s="3">
        <v>0</v>
      </c>
      <c r="K56" s="3">
        <v>4692965.3099999996</v>
      </c>
      <c r="L56" s="3">
        <v>0</v>
      </c>
      <c r="M56" s="3">
        <v>0</v>
      </c>
      <c r="N56" s="3">
        <v>4692965.3099999996</v>
      </c>
      <c r="O56" s="3">
        <v>0</v>
      </c>
      <c r="P56" s="3"/>
      <c r="Q56" s="3"/>
      <c r="R56" s="3"/>
      <c r="S56" s="3">
        <v>4692965.3099999996</v>
      </c>
    </row>
    <row r="57" spans="1:19" ht="15" customHeight="1" x14ac:dyDescent="0.25">
      <c r="A57" s="7" t="s">
        <v>58</v>
      </c>
      <c r="B57" s="7" t="s">
        <v>170</v>
      </c>
      <c r="C57" s="7" t="s">
        <v>171</v>
      </c>
      <c r="D57" s="7" t="s">
        <v>39</v>
      </c>
      <c r="E57" s="7" t="s">
        <v>96</v>
      </c>
      <c r="F57" s="5">
        <v>88670</v>
      </c>
      <c r="G57" s="7" t="s">
        <v>172</v>
      </c>
      <c r="I57" s="3">
        <v>231</v>
      </c>
      <c r="J57" s="3">
        <v>0</v>
      </c>
      <c r="K57" s="3">
        <v>231</v>
      </c>
      <c r="L57" s="3">
        <v>0</v>
      </c>
      <c r="M57" s="3">
        <v>0</v>
      </c>
      <c r="N57" s="3">
        <v>231</v>
      </c>
      <c r="O57" s="3">
        <v>0</v>
      </c>
      <c r="P57" s="3"/>
      <c r="Q57" s="3"/>
      <c r="R57" s="3"/>
      <c r="S57" s="3">
        <v>231</v>
      </c>
    </row>
    <row r="58" spans="1:19" ht="15" customHeight="1" x14ac:dyDescent="0.25">
      <c r="A58" s="7" t="s">
        <v>58</v>
      </c>
      <c r="B58" s="7" t="s">
        <v>173</v>
      </c>
      <c r="C58" s="7" t="s">
        <v>74</v>
      </c>
      <c r="D58" s="7" t="s">
        <v>39</v>
      </c>
      <c r="E58" s="7" t="s">
        <v>96</v>
      </c>
      <c r="F58" s="5">
        <v>88670</v>
      </c>
      <c r="G58" s="7" t="s">
        <v>174</v>
      </c>
      <c r="I58" s="3">
        <v>15167</v>
      </c>
      <c r="J58" s="3">
        <v>1422.54</v>
      </c>
      <c r="K58" s="3">
        <v>1167</v>
      </c>
      <c r="L58" s="3">
        <v>12577</v>
      </c>
      <c r="M58" s="3">
        <v>0</v>
      </c>
      <c r="N58" s="3">
        <v>13744</v>
      </c>
      <c r="O58" s="3">
        <v>0</v>
      </c>
      <c r="P58" s="3"/>
      <c r="Q58" s="3"/>
      <c r="R58" s="3"/>
      <c r="S58" s="3">
        <v>13744</v>
      </c>
    </row>
    <row r="59" spans="1:19" ht="15" customHeight="1" x14ac:dyDescent="0.25">
      <c r="A59" s="7" t="s">
        <v>58</v>
      </c>
      <c r="B59" s="7" t="s">
        <v>175</v>
      </c>
      <c r="C59" s="7" t="s">
        <v>176</v>
      </c>
      <c r="D59" s="7" t="s">
        <v>39</v>
      </c>
      <c r="E59" s="7" t="s">
        <v>96</v>
      </c>
      <c r="F59" s="5">
        <v>88670</v>
      </c>
      <c r="G59" s="7" t="s">
        <v>177</v>
      </c>
      <c r="I59" s="3">
        <v>67130</v>
      </c>
      <c r="J59" s="3">
        <v>5395.1500000000005</v>
      </c>
      <c r="K59" s="3">
        <v>54694</v>
      </c>
      <c r="L59" s="3">
        <v>7041</v>
      </c>
      <c r="M59" s="3">
        <v>0</v>
      </c>
      <c r="N59" s="3">
        <v>61735</v>
      </c>
      <c r="O59" s="3">
        <v>0</v>
      </c>
      <c r="P59" s="3"/>
      <c r="Q59" s="3"/>
      <c r="R59" s="3"/>
      <c r="S59" s="3">
        <v>61735</v>
      </c>
    </row>
    <row r="60" spans="1:19" ht="15" customHeight="1" x14ac:dyDescent="0.25">
      <c r="A60" s="7" t="s">
        <v>58</v>
      </c>
      <c r="B60" s="7" t="s">
        <v>178</v>
      </c>
      <c r="C60" s="7" t="s">
        <v>60</v>
      </c>
      <c r="D60" s="7" t="s">
        <v>39</v>
      </c>
      <c r="E60" s="7" t="s">
        <v>96</v>
      </c>
      <c r="F60" s="5">
        <v>88670</v>
      </c>
      <c r="G60" s="7" t="s">
        <v>179</v>
      </c>
      <c r="I60" s="3">
        <v>597188</v>
      </c>
      <c r="J60" s="3">
        <v>404610.98000000004</v>
      </c>
      <c r="K60" s="3">
        <v>66313</v>
      </c>
      <c r="L60" s="3">
        <v>126264</v>
      </c>
      <c r="M60" s="3">
        <v>0</v>
      </c>
      <c r="N60" s="3">
        <v>192577</v>
      </c>
      <c r="O60" s="3">
        <v>0</v>
      </c>
      <c r="P60" s="3"/>
      <c r="Q60" s="3"/>
      <c r="R60" s="3"/>
      <c r="S60" s="3">
        <v>192577</v>
      </c>
    </row>
    <row r="61" spans="1:19" ht="15" customHeight="1" x14ac:dyDescent="0.25">
      <c r="A61" s="7" t="s">
        <v>58</v>
      </c>
      <c r="B61" s="7" t="s">
        <v>109</v>
      </c>
      <c r="C61" s="7" t="s">
        <v>110</v>
      </c>
      <c r="D61" s="7" t="s">
        <v>80</v>
      </c>
      <c r="E61" s="7" t="s">
        <v>96</v>
      </c>
      <c r="F61" s="5">
        <v>88680</v>
      </c>
      <c r="G61" s="7" t="s">
        <v>111</v>
      </c>
      <c r="I61" s="3">
        <v>1520810</v>
      </c>
      <c r="J61" s="3">
        <v>1487473.23</v>
      </c>
      <c r="K61" s="3">
        <v>66886</v>
      </c>
      <c r="L61" s="3">
        <v>-33549</v>
      </c>
      <c r="M61" s="3">
        <v>0</v>
      </c>
      <c r="N61" s="3">
        <v>33337</v>
      </c>
      <c r="O61" s="3">
        <v>0</v>
      </c>
      <c r="P61" s="3"/>
      <c r="Q61" s="3"/>
      <c r="R61" s="3"/>
      <c r="S61" s="3">
        <v>33337</v>
      </c>
    </row>
    <row r="62" spans="1:19" ht="15" customHeight="1" x14ac:dyDescent="0.25">
      <c r="A62" s="7" t="s">
        <v>58</v>
      </c>
      <c r="B62" s="7" t="s">
        <v>180</v>
      </c>
      <c r="C62" s="7" t="s">
        <v>92</v>
      </c>
      <c r="D62" s="7" t="s">
        <v>80</v>
      </c>
      <c r="E62" s="7" t="s">
        <v>96</v>
      </c>
      <c r="F62" s="5">
        <v>88680</v>
      </c>
      <c r="G62" s="7" t="s">
        <v>181</v>
      </c>
      <c r="I62" s="3">
        <v>5328498</v>
      </c>
      <c r="J62" s="3">
        <v>52311.58</v>
      </c>
      <c r="K62" s="3">
        <v>3926486</v>
      </c>
      <c r="L62" s="3">
        <v>5249700</v>
      </c>
      <c r="M62" s="3">
        <v>-3900000</v>
      </c>
      <c r="N62" s="3">
        <v>5276186</v>
      </c>
      <c r="O62" s="3">
        <v>0</v>
      </c>
      <c r="P62" s="3">
        <v>2000000</v>
      </c>
      <c r="Q62" s="3">
        <v>2000000</v>
      </c>
      <c r="R62" s="3">
        <v>2000000</v>
      </c>
      <c r="S62" s="3">
        <v>11276186</v>
      </c>
    </row>
    <row r="63" spans="1:19" ht="15" customHeight="1" x14ac:dyDescent="0.25">
      <c r="A63" s="7" t="s">
        <v>58</v>
      </c>
      <c r="B63" s="7" t="s">
        <v>182</v>
      </c>
      <c r="C63" s="7" t="s">
        <v>83</v>
      </c>
      <c r="D63" s="7" t="s">
        <v>80</v>
      </c>
      <c r="E63" s="7" t="s">
        <v>96</v>
      </c>
      <c r="F63" s="5">
        <v>88680</v>
      </c>
      <c r="G63" s="7" t="s">
        <v>183</v>
      </c>
      <c r="I63" s="3">
        <v>525899</v>
      </c>
      <c r="J63" s="3">
        <v>18183.34</v>
      </c>
      <c r="K63" s="3">
        <v>508256</v>
      </c>
      <c r="L63" s="3">
        <v>-4300540</v>
      </c>
      <c r="M63" s="3">
        <v>3900000</v>
      </c>
      <c r="N63" s="3">
        <v>107716</v>
      </c>
      <c r="O63" s="3">
        <v>234000</v>
      </c>
      <c r="P63" s="3">
        <v>2000000</v>
      </c>
      <c r="Q63" s="3">
        <v>2000000</v>
      </c>
      <c r="R63" s="3">
        <v>2000000</v>
      </c>
      <c r="S63" s="3">
        <v>6341716</v>
      </c>
    </row>
    <row r="64" spans="1:19" ht="15" customHeight="1" x14ac:dyDescent="0.25">
      <c r="A64" s="7" t="s">
        <v>58</v>
      </c>
      <c r="B64" s="7" t="s">
        <v>149</v>
      </c>
      <c r="C64" s="7" t="s">
        <v>60</v>
      </c>
      <c r="D64" s="7" t="s">
        <v>80</v>
      </c>
      <c r="E64" s="7" t="s">
        <v>96</v>
      </c>
      <c r="F64" s="5">
        <v>88680</v>
      </c>
      <c r="G64" s="7" t="s">
        <v>150</v>
      </c>
      <c r="I64" s="3">
        <v>0</v>
      </c>
      <c r="J64" s="3">
        <v>0</v>
      </c>
      <c r="K64" s="3">
        <v>1900000</v>
      </c>
      <c r="L64" s="3">
        <v>0</v>
      </c>
      <c r="M64" s="3">
        <v>0</v>
      </c>
      <c r="N64" s="3">
        <v>1900000</v>
      </c>
      <c r="O64" s="3">
        <v>0</v>
      </c>
      <c r="P64" s="3"/>
      <c r="Q64" s="3"/>
      <c r="R64" s="3"/>
      <c r="S64" s="3">
        <v>1900000</v>
      </c>
    </row>
    <row r="65" spans="1:19" ht="15" customHeight="1" x14ac:dyDescent="0.25">
      <c r="A65" s="7" t="s">
        <v>58</v>
      </c>
      <c r="B65" s="7" t="s">
        <v>184</v>
      </c>
      <c r="C65" s="7" t="s">
        <v>110</v>
      </c>
      <c r="D65" s="7" t="s">
        <v>80</v>
      </c>
      <c r="E65" s="7" t="s">
        <v>96</v>
      </c>
      <c r="F65" s="5">
        <v>88680</v>
      </c>
      <c r="G65" s="7" t="s">
        <v>185</v>
      </c>
      <c r="I65" s="3">
        <v>0</v>
      </c>
      <c r="J65" s="3">
        <v>0</v>
      </c>
      <c r="K65" s="3">
        <v>500000</v>
      </c>
      <c r="L65" s="3">
        <v>0</v>
      </c>
      <c r="M65" s="3">
        <v>0</v>
      </c>
      <c r="N65" s="3">
        <v>500000</v>
      </c>
      <c r="O65" s="3">
        <v>1766000</v>
      </c>
      <c r="P65" s="3"/>
      <c r="Q65" s="3"/>
      <c r="R65" s="3"/>
      <c r="S65" s="3">
        <v>2266000</v>
      </c>
    </row>
    <row r="66" spans="1:19" ht="15" customHeight="1" x14ac:dyDescent="0.25">
      <c r="A66" s="7" t="s">
        <v>58</v>
      </c>
      <c r="B66" s="7" t="s">
        <v>186</v>
      </c>
      <c r="C66" s="7" t="s">
        <v>187</v>
      </c>
      <c r="D66" s="7" t="s">
        <v>35</v>
      </c>
      <c r="E66" s="7" t="s">
        <v>188</v>
      </c>
      <c r="F66" s="5">
        <v>85410</v>
      </c>
      <c r="I66" s="3">
        <v>0</v>
      </c>
      <c r="J66" s="3">
        <v>0</v>
      </c>
      <c r="K66" s="3">
        <v>0</v>
      </c>
      <c r="L66" s="3">
        <v>0</v>
      </c>
      <c r="M66" s="3">
        <v>86980</v>
      </c>
      <c r="N66" s="3">
        <v>86980</v>
      </c>
      <c r="O66" s="3">
        <v>0</v>
      </c>
      <c r="P66" s="3"/>
      <c r="Q66" s="3"/>
      <c r="R66" s="3"/>
      <c r="S66" s="3">
        <v>86980</v>
      </c>
    </row>
    <row r="67" spans="1:19" ht="15" customHeight="1" x14ac:dyDescent="0.25">
      <c r="A67" s="7" t="s">
        <v>58</v>
      </c>
      <c r="B67" s="7" t="s">
        <v>189</v>
      </c>
      <c r="C67" s="7" t="s">
        <v>83</v>
      </c>
      <c r="D67" s="7" t="s">
        <v>35</v>
      </c>
      <c r="E67" s="7" t="s">
        <v>188</v>
      </c>
      <c r="F67" s="5">
        <v>87970</v>
      </c>
      <c r="G67" s="7" t="s">
        <v>190</v>
      </c>
      <c r="I67" s="3">
        <v>184844</v>
      </c>
      <c r="J67" s="3">
        <v>0</v>
      </c>
      <c r="K67" s="3">
        <v>184844</v>
      </c>
      <c r="L67" s="3">
        <v>0</v>
      </c>
      <c r="M67" s="3">
        <v>0</v>
      </c>
      <c r="N67" s="3">
        <v>184844</v>
      </c>
      <c r="O67" s="3">
        <v>0</v>
      </c>
      <c r="P67" s="3"/>
      <c r="Q67" s="3"/>
      <c r="R67" s="3"/>
      <c r="S67" s="3">
        <v>184844</v>
      </c>
    </row>
    <row r="68" spans="1:19" ht="15" customHeight="1" x14ac:dyDescent="0.25">
      <c r="A68" s="7" t="s">
        <v>58</v>
      </c>
      <c r="B68" s="7" t="s">
        <v>191</v>
      </c>
      <c r="C68" s="7" t="s">
        <v>192</v>
      </c>
      <c r="D68" s="7" t="s">
        <v>39</v>
      </c>
      <c r="E68" s="7" t="s">
        <v>188</v>
      </c>
      <c r="F68" s="5">
        <v>88670</v>
      </c>
      <c r="G68" s="7" t="s">
        <v>193</v>
      </c>
      <c r="I68" s="3">
        <v>0</v>
      </c>
      <c r="J68" s="3">
        <v>0</v>
      </c>
      <c r="K68" s="3">
        <v>109417.24</v>
      </c>
      <c r="L68" s="3">
        <v>0</v>
      </c>
      <c r="M68" s="3">
        <v>0</v>
      </c>
      <c r="N68" s="3">
        <v>109417.24</v>
      </c>
      <c r="O68" s="3">
        <v>0</v>
      </c>
      <c r="P68" s="3"/>
      <c r="Q68" s="3"/>
      <c r="R68" s="3"/>
      <c r="S68" s="3">
        <v>109417.24</v>
      </c>
    </row>
    <row r="69" spans="1:19" ht="15" customHeight="1" x14ac:dyDescent="0.25">
      <c r="A69" s="7" t="s">
        <v>58</v>
      </c>
      <c r="B69" s="7" t="s">
        <v>194</v>
      </c>
      <c r="C69" s="7" t="s">
        <v>83</v>
      </c>
      <c r="D69" s="7" t="s">
        <v>35</v>
      </c>
      <c r="E69" s="7" t="s">
        <v>42</v>
      </c>
      <c r="F69" s="5">
        <v>85410</v>
      </c>
      <c r="G69" s="7" t="s">
        <v>195</v>
      </c>
      <c r="I69" s="3">
        <v>93281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/>
      <c r="Q69" s="3"/>
      <c r="R69" s="3"/>
      <c r="S69" s="3">
        <v>0</v>
      </c>
    </row>
    <row r="70" spans="1:19" ht="15" customHeight="1" x14ac:dyDescent="0.25">
      <c r="A70" s="7" t="s">
        <v>58</v>
      </c>
      <c r="B70" s="7" t="s">
        <v>196</v>
      </c>
      <c r="C70" s="7" t="s">
        <v>197</v>
      </c>
      <c r="D70" s="7" t="s">
        <v>35</v>
      </c>
      <c r="E70" s="7" t="s">
        <v>42</v>
      </c>
      <c r="F70" s="5">
        <v>85170</v>
      </c>
      <c r="G70" s="7" t="s">
        <v>198</v>
      </c>
      <c r="I70" s="3">
        <v>0</v>
      </c>
      <c r="J70" s="3">
        <v>0</v>
      </c>
      <c r="K70" s="3">
        <v>1000000</v>
      </c>
      <c r="L70" s="3">
        <v>0</v>
      </c>
      <c r="M70" s="3">
        <v>0</v>
      </c>
      <c r="N70" s="3">
        <v>1000000</v>
      </c>
      <c r="O70" s="3">
        <v>0</v>
      </c>
      <c r="P70" s="3"/>
      <c r="Q70" s="3"/>
      <c r="R70" s="3"/>
      <c r="S70" s="3">
        <v>1000000</v>
      </c>
    </row>
    <row r="71" spans="1:19" ht="15" customHeight="1" x14ac:dyDescent="0.25">
      <c r="A71" s="7" t="s">
        <v>58</v>
      </c>
      <c r="B71" s="7" t="s">
        <v>199</v>
      </c>
      <c r="C71" s="7" t="s">
        <v>83</v>
      </c>
      <c r="D71" s="7" t="s">
        <v>35</v>
      </c>
      <c r="E71" s="7" t="s">
        <v>42</v>
      </c>
      <c r="F71" s="5">
        <v>85410</v>
      </c>
      <c r="G71" s="7" t="s">
        <v>200</v>
      </c>
      <c r="I71" s="3">
        <v>111622</v>
      </c>
      <c r="J71" s="3">
        <v>104211.1</v>
      </c>
      <c r="K71" s="3">
        <v>80000</v>
      </c>
      <c r="L71" s="3">
        <v>-38514</v>
      </c>
      <c r="M71" s="3">
        <v>108514</v>
      </c>
      <c r="N71" s="3">
        <v>150000</v>
      </c>
      <c r="O71" s="3">
        <v>50000</v>
      </c>
      <c r="P71" s="3">
        <v>50000</v>
      </c>
      <c r="Q71" s="3">
        <v>50000</v>
      </c>
      <c r="R71" s="3">
        <v>50000</v>
      </c>
      <c r="S71" s="3">
        <v>350000</v>
      </c>
    </row>
    <row r="72" spans="1:19" ht="15" customHeight="1" x14ac:dyDescent="0.25">
      <c r="A72" s="7" t="s">
        <v>58</v>
      </c>
      <c r="B72" s="7" t="s">
        <v>201</v>
      </c>
      <c r="C72" s="7" t="s">
        <v>101</v>
      </c>
      <c r="D72" s="7" t="s">
        <v>80</v>
      </c>
      <c r="E72" s="7" t="s">
        <v>42</v>
      </c>
      <c r="F72" s="5">
        <v>88680</v>
      </c>
      <c r="G72" s="7" t="s">
        <v>202</v>
      </c>
      <c r="I72" s="3">
        <v>46209</v>
      </c>
      <c r="J72" s="3">
        <v>35894.120000000003</v>
      </c>
      <c r="K72" s="3">
        <v>0</v>
      </c>
      <c r="L72" s="3">
        <v>10315</v>
      </c>
      <c r="M72" s="3">
        <v>-10315</v>
      </c>
      <c r="N72" s="3">
        <v>0</v>
      </c>
      <c r="O72" s="3">
        <v>0</v>
      </c>
      <c r="P72" s="3"/>
      <c r="Q72" s="3"/>
      <c r="R72" s="3"/>
      <c r="S72" s="3">
        <v>0</v>
      </c>
    </row>
    <row r="73" spans="1:19" ht="15" customHeight="1" x14ac:dyDescent="0.25">
      <c r="A73" s="7" t="s">
        <v>58</v>
      </c>
      <c r="B73" s="7" t="s">
        <v>203</v>
      </c>
      <c r="C73" s="7" t="s">
        <v>83</v>
      </c>
      <c r="D73" s="7" t="s">
        <v>35</v>
      </c>
      <c r="E73" s="7" t="s">
        <v>204</v>
      </c>
      <c r="F73" s="5">
        <v>85170</v>
      </c>
      <c r="G73" s="7" t="s">
        <v>205</v>
      </c>
      <c r="I73" s="3">
        <v>0</v>
      </c>
      <c r="J73" s="3">
        <v>0</v>
      </c>
      <c r="K73" s="3">
        <v>25000</v>
      </c>
      <c r="L73" s="3">
        <v>0</v>
      </c>
      <c r="M73" s="3">
        <v>0</v>
      </c>
      <c r="N73" s="3">
        <v>25000</v>
      </c>
      <c r="O73" s="3">
        <v>0</v>
      </c>
      <c r="P73" s="3"/>
      <c r="Q73" s="3"/>
      <c r="R73" s="3"/>
      <c r="S73" s="3">
        <v>25000</v>
      </c>
    </row>
    <row r="74" spans="1:19" ht="15" customHeight="1" x14ac:dyDescent="0.25">
      <c r="A74" s="7" t="s">
        <v>58</v>
      </c>
      <c r="B74" s="7" t="s">
        <v>206</v>
      </c>
      <c r="C74" s="7" t="s">
        <v>207</v>
      </c>
      <c r="D74" s="7" t="s">
        <v>35</v>
      </c>
      <c r="E74" s="7" t="s">
        <v>204</v>
      </c>
      <c r="F74" s="5">
        <v>85170</v>
      </c>
      <c r="G74" s="7" t="s">
        <v>208</v>
      </c>
      <c r="I74" s="3">
        <v>0</v>
      </c>
      <c r="J74" s="3">
        <v>0</v>
      </c>
      <c r="K74" s="3">
        <v>444912</v>
      </c>
      <c r="L74" s="3">
        <v>0</v>
      </c>
      <c r="M74" s="3">
        <v>0</v>
      </c>
      <c r="N74" s="3">
        <v>444912</v>
      </c>
      <c r="O74" s="3">
        <v>13346.85</v>
      </c>
      <c r="P74" s="3"/>
      <c r="Q74" s="3"/>
      <c r="R74" s="3"/>
      <c r="S74" s="3">
        <v>458258.85</v>
      </c>
    </row>
    <row r="75" spans="1:19" ht="15" customHeight="1" x14ac:dyDescent="0.25">
      <c r="A75" s="7" t="s">
        <v>58</v>
      </c>
      <c r="B75" s="7" t="s">
        <v>209</v>
      </c>
      <c r="C75" s="7" t="s">
        <v>101</v>
      </c>
      <c r="D75" s="7" t="s">
        <v>35</v>
      </c>
      <c r="E75" s="7" t="s">
        <v>204</v>
      </c>
      <c r="F75" s="5">
        <v>85410</v>
      </c>
      <c r="G75" s="7" t="s">
        <v>210</v>
      </c>
      <c r="I75" s="3">
        <v>603625</v>
      </c>
      <c r="J75" s="3">
        <v>93679.680000000008</v>
      </c>
      <c r="K75" s="3">
        <v>522502</v>
      </c>
      <c r="L75" s="3">
        <v>-12557</v>
      </c>
      <c r="M75" s="3">
        <v>0</v>
      </c>
      <c r="N75" s="3">
        <v>509945</v>
      </c>
      <c r="O75" s="3">
        <v>0</v>
      </c>
      <c r="P75" s="3"/>
      <c r="Q75" s="3"/>
      <c r="R75" s="3"/>
      <c r="S75" s="3">
        <v>509945</v>
      </c>
    </row>
    <row r="76" spans="1:19" ht="15" customHeight="1" x14ac:dyDescent="0.25">
      <c r="A76" s="7" t="s">
        <v>58</v>
      </c>
      <c r="B76" s="7" t="s">
        <v>211</v>
      </c>
      <c r="C76" s="7" t="s">
        <v>83</v>
      </c>
      <c r="D76" s="7" t="s">
        <v>22</v>
      </c>
      <c r="E76" s="7" t="s">
        <v>204</v>
      </c>
      <c r="F76" s="5" t="s">
        <v>212</v>
      </c>
      <c r="G76" s="7" t="s">
        <v>213</v>
      </c>
      <c r="H76" s="7" t="s">
        <v>214</v>
      </c>
      <c r="I76" s="3">
        <v>466667</v>
      </c>
      <c r="J76" s="3">
        <v>7440.9599999999991</v>
      </c>
      <c r="K76" s="3">
        <v>883334</v>
      </c>
      <c r="L76" s="3">
        <v>42559</v>
      </c>
      <c r="M76" s="3">
        <v>0</v>
      </c>
      <c r="N76" s="3">
        <v>925893</v>
      </c>
      <c r="O76" s="3">
        <v>0</v>
      </c>
      <c r="P76" s="3"/>
      <c r="Q76" s="3"/>
      <c r="R76" s="3"/>
      <c r="S76" s="3">
        <v>925893</v>
      </c>
    </row>
    <row r="77" spans="1:19" ht="15" customHeight="1" x14ac:dyDescent="0.25">
      <c r="A77" s="7" t="s">
        <v>58</v>
      </c>
      <c r="B77" s="7" t="s">
        <v>215</v>
      </c>
      <c r="C77" s="7" t="s">
        <v>216</v>
      </c>
      <c r="D77" s="7" t="s">
        <v>39</v>
      </c>
      <c r="E77" s="7" t="s">
        <v>204</v>
      </c>
      <c r="F77" s="5">
        <v>86130</v>
      </c>
      <c r="G77" s="7" t="s">
        <v>217</v>
      </c>
      <c r="I77" s="3">
        <v>97940</v>
      </c>
      <c r="J77" s="3">
        <v>93635.32</v>
      </c>
      <c r="K77" s="3">
        <v>4398</v>
      </c>
      <c r="L77" s="3">
        <v>14907</v>
      </c>
      <c r="M77" s="3">
        <v>-15000</v>
      </c>
      <c r="N77" s="3">
        <v>4305</v>
      </c>
      <c r="O77" s="3">
        <v>0</v>
      </c>
      <c r="P77" s="3"/>
      <c r="Q77" s="3"/>
      <c r="R77" s="3"/>
      <c r="S77" s="3">
        <v>4305</v>
      </c>
    </row>
    <row r="78" spans="1:19" ht="15" customHeight="1" x14ac:dyDescent="0.25">
      <c r="A78" s="7" t="s">
        <v>58</v>
      </c>
      <c r="B78" s="7" t="s">
        <v>218</v>
      </c>
      <c r="C78" s="7" t="s">
        <v>83</v>
      </c>
      <c r="D78" s="7" t="s">
        <v>80</v>
      </c>
      <c r="E78" s="7" t="s">
        <v>204</v>
      </c>
      <c r="F78" s="5">
        <v>88370</v>
      </c>
      <c r="G78" s="7" t="s">
        <v>219</v>
      </c>
      <c r="I78" s="3">
        <v>63565</v>
      </c>
      <c r="J78" s="3">
        <v>51895.19</v>
      </c>
      <c r="K78" s="3">
        <v>1306687.32</v>
      </c>
      <c r="L78" s="3">
        <v>-25552</v>
      </c>
      <c r="M78" s="3">
        <v>0</v>
      </c>
      <c r="N78" s="3">
        <v>1281135.32</v>
      </c>
      <c r="O78" s="3">
        <v>0</v>
      </c>
      <c r="P78" s="3"/>
      <c r="Q78" s="3"/>
      <c r="R78" s="3"/>
      <c r="S78" s="3">
        <v>1281135.32</v>
      </c>
    </row>
    <row r="79" spans="1:19" ht="15" customHeight="1" x14ac:dyDescent="0.25">
      <c r="A79" s="7" t="s">
        <v>58</v>
      </c>
      <c r="B79" s="7" t="s">
        <v>220</v>
      </c>
      <c r="C79" s="7" t="s">
        <v>60</v>
      </c>
      <c r="D79" s="7" t="s">
        <v>35</v>
      </c>
      <c r="E79" s="7" t="s">
        <v>221</v>
      </c>
      <c r="F79" s="5">
        <v>85115</v>
      </c>
      <c r="G79" s="7" t="s">
        <v>222</v>
      </c>
      <c r="I79" s="3">
        <v>79511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/>
      <c r="Q79" s="3"/>
      <c r="R79" s="3"/>
      <c r="S79" s="3">
        <v>0</v>
      </c>
    </row>
    <row r="80" spans="1:19" ht="15" customHeight="1" x14ac:dyDescent="0.25">
      <c r="A80" s="7" t="s">
        <v>58</v>
      </c>
      <c r="B80" s="7" t="s">
        <v>223</v>
      </c>
      <c r="C80" s="7" t="s">
        <v>166</v>
      </c>
      <c r="D80" s="7" t="s">
        <v>35</v>
      </c>
      <c r="E80" s="7" t="s">
        <v>221</v>
      </c>
      <c r="F80" s="5">
        <v>85170</v>
      </c>
      <c r="G80" s="7" t="s">
        <v>224</v>
      </c>
      <c r="I80" s="3">
        <v>53307</v>
      </c>
      <c r="J80" s="3">
        <v>50833.270000000004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/>
      <c r="Q80" s="3"/>
      <c r="R80" s="3"/>
      <c r="S80" s="3">
        <v>0</v>
      </c>
    </row>
    <row r="81" spans="1:19" ht="15" customHeight="1" x14ac:dyDescent="0.25">
      <c r="A81" s="7" t="s">
        <v>58</v>
      </c>
      <c r="B81" s="7" t="s">
        <v>225</v>
      </c>
      <c r="C81" s="7" t="s">
        <v>60</v>
      </c>
      <c r="D81" s="7" t="s">
        <v>35</v>
      </c>
      <c r="E81" s="7" t="s">
        <v>221</v>
      </c>
      <c r="F81" s="5">
        <v>85410</v>
      </c>
      <c r="G81" s="7" t="s">
        <v>226</v>
      </c>
      <c r="I81" s="3">
        <v>300000</v>
      </c>
      <c r="J81" s="3">
        <v>0</v>
      </c>
      <c r="K81" s="3">
        <v>350000</v>
      </c>
      <c r="L81" s="3">
        <v>200000</v>
      </c>
      <c r="M81" s="3">
        <v>0</v>
      </c>
      <c r="N81" s="3">
        <v>550000</v>
      </c>
      <c r="O81" s="3">
        <v>0</v>
      </c>
      <c r="P81" s="3"/>
      <c r="Q81" s="3"/>
      <c r="R81" s="3"/>
      <c r="S81" s="3">
        <v>550000</v>
      </c>
    </row>
    <row r="82" spans="1:19" ht="15" customHeight="1" x14ac:dyDescent="0.25">
      <c r="A82" s="7" t="s">
        <v>58</v>
      </c>
      <c r="B82" s="7" t="s">
        <v>227</v>
      </c>
      <c r="C82" s="7" t="s">
        <v>60</v>
      </c>
      <c r="D82" s="7" t="s">
        <v>35</v>
      </c>
      <c r="E82" s="7" t="s">
        <v>221</v>
      </c>
      <c r="F82" s="5">
        <v>85410</v>
      </c>
      <c r="G82" s="7" t="s">
        <v>228</v>
      </c>
      <c r="I82" s="3">
        <v>89509</v>
      </c>
      <c r="J82" s="3">
        <v>3000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/>
      <c r="Q82" s="3"/>
      <c r="R82" s="3"/>
      <c r="S82" s="3">
        <v>0</v>
      </c>
    </row>
    <row r="83" spans="1:19" ht="15" customHeight="1" x14ac:dyDescent="0.25">
      <c r="A83" s="7" t="s">
        <v>58</v>
      </c>
      <c r="B83" s="7" t="s">
        <v>229</v>
      </c>
      <c r="C83" s="7" t="s">
        <v>60</v>
      </c>
      <c r="D83" s="7" t="s">
        <v>35</v>
      </c>
      <c r="E83" s="7" t="s">
        <v>221</v>
      </c>
      <c r="F83" s="5">
        <v>85410</v>
      </c>
      <c r="G83" s="7" t="s">
        <v>230</v>
      </c>
      <c r="I83" s="3">
        <v>295267</v>
      </c>
      <c r="J83" s="3">
        <v>204836.71000000002</v>
      </c>
      <c r="K83" s="3">
        <v>8769</v>
      </c>
      <c r="L83" s="3">
        <v>81661</v>
      </c>
      <c r="M83" s="3">
        <v>0</v>
      </c>
      <c r="N83" s="3">
        <v>90430</v>
      </c>
      <c r="O83" s="3">
        <v>0</v>
      </c>
      <c r="P83" s="3"/>
      <c r="Q83" s="3"/>
      <c r="R83" s="3"/>
      <c r="S83" s="3">
        <v>90430</v>
      </c>
    </row>
    <row r="84" spans="1:19" ht="15" customHeight="1" x14ac:dyDescent="0.25">
      <c r="A84" s="7" t="s">
        <v>58</v>
      </c>
      <c r="B84" s="7" t="s">
        <v>231</v>
      </c>
      <c r="C84" s="7" t="s">
        <v>60</v>
      </c>
      <c r="D84" s="7" t="s">
        <v>35</v>
      </c>
      <c r="E84" s="7" t="s">
        <v>221</v>
      </c>
      <c r="F84" s="5">
        <v>85410</v>
      </c>
      <c r="G84" s="7" t="s">
        <v>232</v>
      </c>
      <c r="I84" s="3">
        <v>907869</v>
      </c>
      <c r="J84" s="3">
        <v>114.56</v>
      </c>
      <c r="K84" s="3">
        <v>807869</v>
      </c>
      <c r="L84" s="3">
        <v>683885</v>
      </c>
      <c r="M84" s="3">
        <v>-584000</v>
      </c>
      <c r="N84" s="3">
        <v>907754</v>
      </c>
      <c r="O84" s="3">
        <v>0</v>
      </c>
      <c r="P84" s="3"/>
      <c r="Q84" s="3"/>
      <c r="R84" s="3"/>
      <c r="S84" s="3">
        <v>907754</v>
      </c>
    </row>
    <row r="85" spans="1:19" ht="15" customHeight="1" x14ac:dyDescent="0.25">
      <c r="A85" s="7" t="s">
        <v>58</v>
      </c>
      <c r="B85" s="7" t="s">
        <v>233</v>
      </c>
      <c r="C85" s="7" t="s">
        <v>60</v>
      </c>
      <c r="D85" s="7" t="s">
        <v>35</v>
      </c>
      <c r="E85" s="7" t="s">
        <v>221</v>
      </c>
      <c r="F85" s="5">
        <v>85410</v>
      </c>
      <c r="G85" s="7" t="s">
        <v>234</v>
      </c>
      <c r="I85" s="3">
        <v>200000</v>
      </c>
      <c r="J85" s="3">
        <v>69400</v>
      </c>
      <c r="K85" s="3">
        <v>130600</v>
      </c>
      <c r="L85" s="3">
        <v>0</v>
      </c>
      <c r="M85" s="3">
        <v>0</v>
      </c>
      <c r="N85" s="3">
        <v>130600</v>
      </c>
      <c r="O85" s="3">
        <v>0</v>
      </c>
      <c r="P85" s="3"/>
      <c r="Q85" s="3"/>
      <c r="R85" s="3"/>
      <c r="S85" s="3">
        <v>130600</v>
      </c>
    </row>
    <row r="86" spans="1:19" ht="15" customHeight="1" x14ac:dyDescent="0.25">
      <c r="A86" s="7" t="s">
        <v>58</v>
      </c>
      <c r="B86" s="7" t="s">
        <v>235</v>
      </c>
      <c r="C86" s="7" t="s">
        <v>60</v>
      </c>
      <c r="D86" s="7" t="s">
        <v>35</v>
      </c>
      <c r="E86" s="7" t="s">
        <v>221</v>
      </c>
      <c r="F86" s="5">
        <v>85410</v>
      </c>
      <c r="G86" s="7" t="s">
        <v>236</v>
      </c>
      <c r="I86" s="3">
        <v>98763</v>
      </c>
      <c r="J86" s="3">
        <v>18809.990000000002</v>
      </c>
      <c r="K86" s="3">
        <v>3763</v>
      </c>
      <c r="L86" s="3">
        <v>76190</v>
      </c>
      <c r="M86" s="3">
        <v>0</v>
      </c>
      <c r="N86" s="3">
        <v>79953</v>
      </c>
      <c r="O86" s="3">
        <v>0</v>
      </c>
      <c r="P86" s="3"/>
      <c r="Q86" s="3"/>
      <c r="R86" s="3"/>
      <c r="S86" s="3">
        <v>79953</v>
      </c>
    </row>
    <row r="87" spans="1:19" ht="15" customHeight="1" x14ac:dyDescent="0.25">
      <c r="A87" s="7" t="s">
        <v>58</v>
      </c>
      <c r="B87" s="7" t="s">
        <v>237</v>
      </c>
      <c r="C87" s="7" t="s">
        <v>60</v>
      </c>
      <c r="D87" s="7" t="s">
        <v>35</v>
      </c>
      <c r="E87" s="7" t="s">
        <v>221</v>
      </c>
      <c r="F87" s="5">
        <v>85410</v>
      </c>
      <c r="G87" s="7" t="s">
        <v>238</v>
      </c>
      <c r="I87" s="3">
        <v>0</v>
      </c>
      <c r="J87" s="3">
        <v>0</v>
      </c>
      <c r="K87" s="3">
        <v>500000</v>
      </c>
      <c r="L87" s="3">
        <v>0</v>
      </c>
      <c r="M87" s="3">
        <v>0</v>
      </c>
      <c r="N87" s="3">
        <v>500000</v>
      </c>
      <c r="O87" s="3">
        <v>0</v>
      </c>
      <c r="P87" s="3"/>
      <c r="Q87" s="3"/>
      <c r="R87" s="3"/>
      <c r="S87" s="3">
        <v>500000</v>
      </c>
    </row>
    <row r="88" spans="1:19" ht="15" customHeight="1" x14ac:dyDescent="0.25">
      <c r="A88" s="7" t="s">
        <v>58</v>
      </c>
      <c r="B88" s="7" t="s">
        <v>239</v>
      </c>
      <c r="C88" s="7" t="s">
        <v>92</v>
      </c>
      <c r="D88" s="7" t="s">
        <v>35</v>
      </c>
      <c r="E88" s="7" t="s">
        <v>221</v>
      </c>
      <c r="F88" s="5">
        <v>85410</v>
      </c>
      <c r="G88" s="7" t="s">
        <v>240</v>
      </c>
      <c r="I88" s="3">
        <v>19452</v>
      </c>
      <c r="J88" s="3">
        <v>234.17000000000002</v>
      </c>
      <c r="K88" s="3">
        <v>0</v>
      </c>
      <c r="L88" s="3">
        <v>19218</v>
      </c>
      <c r="M88" s="3">
        <v>0</v>
      </c>
      <c r="N88" s="3">
        <v>19218</v>
      </c>
      <c r="O88" s="3">
        <v>0</v>
      </c>
      <c r="P88" s="3"/>
      <c r="Q88" s="3"/>
      <c r="R88" s="3"/>
      <c r="S88" s="3">
        <v>19218</v>
      </c>
    </row>
    <row r="89" spans="1:19" ht="15" customHeight="1" x14ac:dyDescent="0.25">
      <c r="A89" s="7" t="s">
        <v>58</v>
      </c>
      <c r="B89" s="7" t="s">
        <v>241</v>
      </c>
      <c r="C89" s="7" t="s">
        <v>110</v>
      </c>
      <c r="D89" s="7" t="s">
        <v>80</v>
      </c>
      <c r="E89" s="7" t="s">
        <v>221</v>
      </c>
      <c r="F89" s="5">
        <v>88370</v>
      </c>
      <c r="G89" s="7" t="s">
        <v>242</v>
      </c>
      <c r="I89" s="3">
        <v>114896</v>
      </c>
      <c r="J89" s="3">
        <v>0</v>
      </c>
      <c r="K89" s="3">
        <v>114896</v>
      </c>
      <c r="L89" s="3">
        <v>0</v>
      </c>
      <c r="M89" s="3">
        <v>0</v>
      </c>
      <c r="N89" s="3">
        <v>114896</v>
      </c>
      <c r="O89" s="3">
        <v>0</v>
      </c>
      <c r="P89" s="3"/>
      <c r="Q89" s="3"/>
      <c r="R89" s="3"/>
      <c r="S89" s="3">
        <v>114896</v>
      </c>
    </row>
    <row r="90" spans="1:19" ht="15" customHeight="1" x14ac:dyDescent="0.25">
      <c r="A90" s="7" t="s">
        <v>58</v>
      </c>
      <c r="B90" s="7" t="s">
        <v>243</v>
      </c>
      <c r="C90" s="7" t="s">
        <v>60</v>
      </c>
      <c r="D90" s="7" t="s">
        <v>80</v>
      </c>
      <c r="E90" s="7" t="s">
        <v>221</v>
      </c>
      <c r="F90" s="5">
        <v>88370</v>
      </c>
      <c r="G90" s="7" t="s">
        <v>244</v>
      </c>
      <c r="I90" s="3">
        <v>1125024</v>
      </c>
      <c r="J90" s="3">
        <v>761949.03</v>
      </c>
      <c r="K90" s="3">
        <v>19321</v>
      </c>
      <c r="L90" s="3">
        <v>343754</v>
      </c>
      <c r="M90" s="3">
        <v>0</v>
      </c>
      <c r="N90" s="3">
        <v>363075</v>
      </c>
      <c r="O90" s="3">
        <v>0</v>
      </c>
      <c r="P90" s="3"/>
      <c r="Q90" s="3"/>
      <c r="R90" s="3"/>
      <c r="S90" s="3">
        <v>363075</v>
      </c>
    </row>
    <row r="91" spans="1:19" ht="15" customHeight="1" x14ac:dyDescent="0.25">
      <c r="A91" s="7" t="s">
        <v>58</v>
      </c>
      <c r="B91" s="7" t="s">
        <v>245</v>
      </c>
      <c r="C91" s="7" t="s">
        <v>83</v>
      </c>
      <c r="D91" s="7" t="s">
        <v>80</v>
      </c>
      <c r="E91" s="7" t="s">
        <v>221</v>
      </c>
      <c r="F91" s="5">
        <v>88370</v>
      </c>
      <c r="G91" s="7" t="s">
        <v>246</v>
      </c>
      <c r="I91" s="3">
        <v>27335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/>
      <c r="Q91" s="3"/>
      <c r="R91" s="3"/>
      <c r="S91" s="3">
        <v>0</v>
      </c>
    </row>
    <row r="92" spans="1:19" ht="15" customHeight="1" x14ac:dyDescent="0.25">
      <c r="A92" s="7" t="s">
        <v>58</v>
      </c>
      <c r="B92" s="7" t="s">
        <v>247</v>
      </c>
      <c r="C92" s="7" t="s">
        <v>60</v>
      </c>
      <c r="D92" s="7" t="s">
        <v>80</v>
      </c>
      <c r="E92" s="7" t="s">
        <v>221</v>
      </c>
      <c r="F92" s="5">
        <v>88370</v>
      </c>
      <c r="G92" s="7" t="s">
        <v>248</v>
      </c>
      <c r="I92" s="3">
        <v>500000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/>
      <c r="Q92" s="3"/>
      <c r="R92" s="3"/>
      <c r="S92" s="3">
        <v>0</v>
      </c>
    </row>
    <row r="93" spans="1:19" ht="15" customHeight="1" x14ac:dyDescent="0.25">
      <c r="A93" s="7" t="s">
        <v>58</v>
      </c>
      <c r="B93" s="7" t="s">
        <v>249</v>
      </c>
      <c r="C93" s="7" t="s">
        <v>60</v>
      </c>
      <c r="D93" s="7" t="s">
        <v>39</v>
      </c>
      <c r="E93" s="7" t="s">
        <v>221</v>
      </c>
      <c r="F93" s="5">
        <v>88670</v>
      </c>
      <c r="G93" s="7" t="s">
        <v>250</v>
      </c>
      <c r="I93" s="3">
        <v>2704229</v>
      </c>
      <c r="J93" s="3">
        <v>2327948.04</v>
      </c>
      <c r="K93" s="3">
        <v>1831492</v>
      </c>
      <c r="L93" s="3">
        <v>-1055211</v>
      </c>
      <c r="M93" s="3">
        <v>0</v>
      </c>
      <c r="N93" s="3">
        <v>776281</v>
      </c>
      <c r="O93" s="3">
        <v>0</v>
      </c>
      <c r="P93" s="3"/>
      <c r="Q93" s="3"/>
      <c r="R93" s="3"/>
      <c r="S93" s="3">
        <v>776281</v>
      </c>
    </row>
    <row r="94" spans="1:19" ht="15" customHeight="1" x14ac:dyDescent="0.25">
      <c r="A94" s="7" t="s">
        <v>58</v>
      </c>
      <c r="B94" s="7" t="s">
        <v>251</v>
      </c>
      <c r="C94" s="7" t="s">
        <v>60</v>
      </c>
      <c r="D94" s="7" t="s">
        <v>39</v>
      </c>
      <c r="E94" s="7" t="s">
        <v>221</v>
      </c>
      <c r="F94" s="5">
        <v>88670</v>
      </c>
      <c r="G94" s="7" t="s">
        <v>252</v>
      </c>
      <c r="I94" s="3">
        <v>1284129</v>
      </c>
      <c r="J94" s="3">
        <v>317768.44</v>
      </c>
      <c r="K94" s="3">
        <v>887175</v>
      </c>
      <c r="L94" s="3">
        <v>79186</v>
      </c>
      <c r="M94" s="3">
        <v>0</v>
      </c>
      <c r="N94" s="3">
        <v>966361</v>
      </c>
      <c r="O94" s="3">
        <v>0</v>
      </c>
      <c r="P94" s="3"/>
      <c r="Q94" s="3"/>
      <c r="R94" s="3"/>
      <c r="S94" s="3">
        <v>966361</v>
      </c>
    </row>
    <row r="95" spans="1:19" ht="15" customHeight="1" x14ac:dyDescent="0.25">
      <c r="A95" s="7" t="s">
        <v>58</v>
      </c>
      <c r="B95" s="7" t="s">
        <v>253</v>
      </c>
      <c r="C95" s="7" t="s">
        <v>60</v>
      </c>
      <c r="D95" s="7" t="s">
        <v>39</v>
      </c>
      <c r="E95" s="7" t="s">
        <v>221</v>
      </c>
      <c r="F95" s="5">
        <v>88670</v>
      </c>
      <c r="G95" s="7" t="s">
        <v>254</v>
      </c>
      <c r="I95" s="3">
        <v>282065</v>
      </c>
      <c r="J95" s="3">
        <v>148741.55000000002</v>
      </c>
      <c r="K95" s="3">
        <v>94352</v>
      </c>
      <c r="L95" s="3">
        <v>38971</v>
      </c>
      <c r="M95" s="3">
        <v>0</v>
      </c>
      <c r="N95" s="3">
        <v>133323</v>
      </c>
      <c r="O95" s="3">
        <v>0</v>
      </c>
      <c r="P95" s="3"/>
      <c r="Q95" s="3"/>
      <c r="R95" s="3"/>
      <c r="S95" s="3">
        <v>133323</v>
      </c>
    </row>
    <row r="96" spans="1:19" ht="15" customHeight="1" x14ac:dyDescent="0.25">
      <c r="A96" s="7" t="s">
        <v>58</v>
      </c>
      <c r="B96" s="7" t="s">
        <v>255</v>
      </c>
      <c r="C96" s="7" t="s">
        <v>60</v>
      </c>
      <c r="D96" s="7" t="s">
        <v>39</v>
      </c>
      <c r="E96" s="7" t="s">
        <v>221</v>
      </c>
      <c r="F96" s="5">
        <v>88670</v>
      </c>
      <c r="G96" s="7" t="s">
        <v>256</v>
      </c>
      <c r="I96" s="3">
        <v>130543</v>
      </c>
      <c r="J96" s="3">
        <v>74479.239999999991</v>
      </c>
      <c r="K96" s="3">
        <v>1173955</v>
      </c>
      <c r="L96" s="3">
        <v>-32316</v>
      </c>
      <c r="M96" s="3">
        <v>-1085575</v>
      </c>
      <c r="N96" s="3">
        <v>56064</v>
      </c>
      <c r="O96" s="3">
        <v>0</v>
      </c>
      <c r="P96" s="3"/>
      <c r="Q96" s="3"/>
      <c r="R96" s="3"/>
      <c r="S96" s="3">
        <v>56064</v>
      </c>
    </row>
    <row r="97" spans="1:19" ht="15" customHeight="1" x14ac:dyDescent="0.25">
      <c r="A97" s="7" t="s">
        <v>58</v>
      </c>
      <c r="B97" s="7" t="s">
        <v>257</v>
      </c>
      <c r="C97" s="7" t="s">
        <v>60</v>
      </c>
      <c r="D97" s="7" t="s">
        <v>39</v>
      </c>
      <c r="E97" s="7" t="s">
        <v>221</v>
      </c>
      <c r="F97" s="5">
        <v>88670</v>
      </c>
      <c r="G97" s="7" t="s">
        <v>258</v>
      </c>
      <c r="I97" s="3">
        <v>2088217</v>
      </c>
      <c r="J97" s="3">
        <v>718424.05</v>
      </c>
      <c r="K97" s="3">
        <v>1715250</v>
      </c>
      <c r="L97" s="3">
        <v>-181445</v>
      </c>
      <c r="M97" s="3">
        <v>0</v>
      </c>
      <c r="N97" s="3">
        <v>1533805</v>
      </c>
      <c r="O97" s="3">
        <v>0</v>
      </c>
      <c r="P97" s="3"/>
      <c r="Q97" s="3"/>
      <c r="R97" s="3"/>
      <c r="S97" s="3">
        <v>1533805</v>
      </c>
    </row>
    <row r="98" spans="1:19" ht="15" customHeight="1" x14ac:dyDescent="0.25">
      <c r="A98" s="7" t="s">
        <v>58</v>
      </c>
      <c r="B98" s="7" t="s">
        <v>225</v>
      </c>
      <c r="C98" s="7" t="s">
        <v>60</v>
      </c>
      <c r="D98" s="7" t="s">
        <v>39</v>
      </c>
      <c r="E98" s="7" t="s">
        <v>221</v>
      </c>
      <c r="F98" s="5">
        <v>88670</v>
      </c>
      <c r="G98" s="7" t="s">
        <v>226</v>
      </c>
      <c r="I98" s="3">
        <v>826968.82</v>
      </c>
      <c r="J98" s="3">
        <v>765308.8</v>
      </c>
      <c r="K98" s="3">
        <v>416216</v>
      </c>
      <c r="L98" s="3">
        <v>-354556</v>
      </c>
      <c r="M98" s="3">
        <v>0</v>
      </c>
      <c r="N98" s="3">
        <v>61660</v>
      </c>
      <c r="O98" s="3">
        <v>0</v>
      </c>
      <c r="P98" s="3"/>
      <c r="Q98" s="3"/>
      <c r="R98" s="3"/>
      <c r="S98" s="3">
        <v>61660</v>
      </c>
    </row>
    <row r="99" spans="1:19" ht="15" customHeight="1" x14ac:dyDescent="0.25">
      <c r="A99" s="7" t="s">
        <v>58</v>
      </c>
      <c r="B99" s="7" t="s">
        <v>259</v>
      </c>
      <c r="C99" s="7" t="s">
        <v>60</v>
      </c>
      <c r="D99" s="7" t="s">
        <v>39</v>
      </c>
      <c r="E99" s="7" t="s">
        <v>221</v>
      </c>
      <c r="F99" s="5">
        <v>88670</v>
      </c>
      <c r="G99" s="7" t="s">
        <v>260</v>
      </c>
      <c r="I99" s="3">
        <v>1843431</v>
      </c>
      <c r="J99" s="3">
        <v>1102354.97</v>
      </c>
      <c r="K99" s="3">
        <v>95787</v>
      </c>
      <c r="L99" s="3">
        <v>645289</v>
      </c>
      <c r="M99" s="3">
        <v>0</v>
      </c>
      <c r="N99" s="3">
        <v>741076</v>
      </c>
      <c r="O99" s="3">
        <v>0</v>
      </c>
      <c r="P99" s="3"/>
      <c r="Q99" s="3"/>
      <c r="R99" s="3"/>
      <c r="S99" s="3">
        <v>741076</v>
      </c>
    </row>
    <row r="100" spans="1:19" ht="15" customHeight="1" x14ac:dyDescent="0.25">
      <c r="A100" s="7" t="s">
        <v>58</v>
      </c>
      <c r="B100" s="7" t="s">
        <v>261</v>
      </c>
      <c r="C100" s="7" t="s">
        <v>92</v>
      </c>
      <c r="D100" s="7" t="s">
        <v>39</v>
      </c>
      <c r="E100" s="7" t="s">
        <v>221</v>
      </c>
      <c r="F100" s="5">
        <v>88670</v>
      </c>
      <c r="G100" s="7" t="s">
        <v>262</v>
      </c>
      <c r="I100" s="3">
        <v>0</v>
      </c>
      <c r="J100" s="3">
        <v>0</v>
      </c>
      <c r="K100" s="3">
        <v>44601.279999999999</v>
      </c>
      <c r="L100" s="3">
        <v>0</v>
      </c>
      <c r="M100" s="3">
        <v>39110</v>
      </c>
      <c r="N100" s="3">
        <v>83711.28</v>
      </c>
      <c r="O100" s="3">
        <v>0</v>
      </c>
      <c r="P100" s="3"/>
      <c r="Q100" s="3"/>
      <c r="R100" s="3"/>
      <c r="S100" s="3">
        <v>83711.28</v>
      </c>
    </row>
    <row r="101" spans="1:19" ht="15" customHeight="1" x14ac:dyDescent="0.25">
      <c r="A101" s="7" t="s">
        <v>58</v>
      </c>
      <c r="B101" s="7" t="s">
        <v>263</v>
      </c>
      <c r="C101" s="7" t="s">
        <v>166</v>
      </c>
      <c r="D101" s="7" t="s">
        <v>39</v>
      </c>
      <c r="E101" s="7" t="s">
        <v>221</v>
      </c>
      <c r="F101" s="5">
        <v>88670</v>
      </c>
      <c r="G101" s="7" t="s">
        <v>264</v>
      </c>
      <c r="I101" s="3">
        <v>0</v>
      </c>
      <c r="J101" s="3">
        <v>0</v>
      </c>
      <c r="K101" s="3">
        <v>331114.71999999997</v>
      </c>
      <c r="L101" s="3">
        <v>0</v>
      </c>
      <c r="M101" s="3">
        <v>0</v>
      </c>
      <c r="N101" s="3">
        <v>331114.71999999997</v>
      </c>
      <c r="O101" s="3">
        <v>0</v>
      </c>
      <c r="P101" s="3"/>
      <c r="Q101" s="3"/>
      <c r="R101" s="3"/>
      <c r="S101" s="3">
        <v>331114.71999999997</v>
      </c>
    </row>
    <row r="102" spans="1:19" ht="15" customHeight="1" x14ac:dyDescent="0.25">
      <c r="A102" s="7" t="s">
        <v>58</v>
      </c>
      <c r="B102" s="7" t="s">
        <v>265</v>
      </c>
      <c r="C102" s="7" t="s">
        <v>83</v>
      </c>
      <c r="D102" s="7" t="s">
        <v>35</v>
      </c>
      <c r="E102" s="7" t="s">
        <v>266</v>
      </c>
      <c r="F102" s="5">
        <v>85170</v>
      </c>
      <c r="G102" s="7" t="s">
        <v>267</v>
      </c>
      <c r="I102" s="3">
        <v>212493</v>
      </c>
      <c r="J102" s="3">
        <v>30255.46</v>
      </c>
      <c r="K102" s="3">
        <v>100000</v>
      </c>
      <c r="L102" s="3">
        <v>182238</v>
      </c>
      <c r="M102" s="3">
        <v>0</v>
      </c>
      <c r="N102" s="3">
        <v>282238</v>
      </c>
      <c r="O102" s="3">
        <v>100000</v>
      </c>
      <c r="P102" s="3">
        <v>100000</v>
      </c>
      <c r="Q102" s="3">
        <v>100000</v>
      </c>
      <c r="R102" s="3">
        <v>100000</v>
      </c>
      <c r="S102" s="3">
        <v>682238</v>
      </c>
    </row>
    <row r="103" spans="1:19" ht="15" customHeight="1" x14ac:dyDescent="0.25">
      <c r="A103" s="7" t="s">
        <v>58</v>
      </c>
      <c r="B103" s="7" t="s">
        <v>268</v>
      </c>
      <c r="C103" s="7" t="s">
        <v>83</v>
      </c>
      <c r="D103" s="7" t="s">
        <v>35</v>
      </c>
      <c r="E103" s="7" t="s">
        <v>266</v>
      </c>
      <c r="F103" s="5">
        <v>85170</v>
      </c>
      <c r="G103" s="7" t="s">
        <v>269</v>
      </c>
      <c r="I103" s="3">
        <v>340577</v>
      </c>
      <c r="J103" s="3">
        <v>257368.64</v>
      </c>
      <c r="K103" s="3">
        <v>239665</v>
      </c>
      <c r="L103" s="3">
        <v>43543</v>
      </c>
      <c r="M103" s="3">
        <v>0</v>
      </c>
      <c r="N103" s="3">
        <v>283208</v>
      </c>
      <c r="O103" s="3">
        <v>200000</v>
      </c>
      <c r="P103" s="3">
        <v>200000</v>
      </c>
      <c r="Q103" s="3">
        <v>200000</v>
      </c>
      <c r="R103" s="3">
        <v>200000</v>
      </c>
      <c r="S103" s="3">
        <v>1083208</v>
      </c>
    </row>
    <row r="104" spans="1:19" ht="15" customHeight="1" x14ac:dyDescent="0.25">
      <c r="A104" s="7" t="s">
        <v>58</v>
      </c>
      <c r="B104" s="7" t="s">
        <v>270</v>
      </c>
      <c r="C104" s="7" t="s">
        <v>60</v>
      </c>
      <c r="D104" s="7" t="s">
        <v>35</v>
      </c>
      <c r="E104" s="7" t="s">
        <v>266</v>
      </c>
      <c r="F104" s="5">
        <v>85170</v>
      </c>
      <c r="G104" s="7" t="s">
        <v>271</v>
      </c>
      <c r="I104" s="3">
        <v>284640</v>
      </c>
      <c r="J104" s="3">
        <v>157622.39999999999</v>
      </c>
      <c r="K104" s="3">
        <v>14874</v>
      </c>
      <c r="L104" s="3">
        <v>112144</v>
      </c>
      <c r="M104" s="3">
        <v>0</v>
      </c>
      <c r="N104" s="3">
        <v>127018</v>
      </c>
      <c r="O104" s="3">
        <v>0</v>
      </c>
      <c r="P104" s="3"/>
      <c r="Q104" s="3"/>
      <c r="R104" s="3"/>
      <c r="S104" s="3">
        <v>127018</v>
      </c>
    </row>
    <row r="105" spans="1:19" ht="15" customHeight="1" x14ac:dyDescent="0.25">
      <c r="A105" s="7" t="s">
        <v>58</v>
      </c>
      <c r="B105" s="7" t="s">
        <v>272</v>
      </c>
      <c r="C105" s="7" t="s">
        <v>83</v>
      </c>
      <c r="D105" s="7" t="s">
        <v>35</v>
      </c>
      <c r="E105" s="7" t="s">
        <v>266</v>
      </c>
      <c r="F105" s="5">
        <v>85170</v>
      </c>
      <c r="G105" s="7" t="s">
        <v>273</v>
      </c>
      <c r="I105" s="3">
        <v>209156</v>
      </c>
      <c r="J105" s="3">
        <v>0</v>
      </c>
      <c r="K105" s="3">
        <v>154473</v>
      </c>
      <c r="L105" s="3">
        <v>54683</v>
      </c>
      <c r="M105" s="3">
        <v>0</v>
      </c>
      <c r="N105" s="3">
        <v>209156</v>
      </c>
      <c r="O105" s="3">
        <v>0</v>
      </c>
      <c r="P105" s="3"/>
      <c r="Q105" s="3"/>
      <c r="R105" s="3"/>
      <c r="S105" s="3">
        <v>209156</v>
      </c>
    </row>
    <row r="106" spans="1:19" ht="15" customHeight="1" x14ac:dyDescent="0.25">
      <c r="A106" s="7" t="s">
        <v>58</v>
      </c>
      <c r="B106" s="7" t="s">
        <v>274</v>
      </c>
      <c r="C106" s="7" t="s">
        <v>83</v>
      </c>
      <c r="D106" s="7" t="s">
        <v>35</v>
      </c>
      <c r="E106" s="7" t="s">
        <v>266</v>
      </c>
      <c r="F106" s="5">
        <v>85410</v>
      </c>
      <c r="G106" s="7" t="s">
        <v>275</v>
      </c>
      <c r="I106" s="3">
        <v>500000</v>
      </c>
      <c r="J106" s="3">
        <v>18219.5</v>
      </c>
      <c r="K106" s="3">
        <v>500000</v>
      </c>
      <c r="L106" s="3">
        <v>-16187</v>
      </c>
      <c r="M106" s="3">
        <v>16187</v>
      </c>
      <c r="N106" s="3">
        <v>500000</v>
      </c>
      <c r="O106" s="3">
        <v>500000</v>
      </c>
      <c r="P106" s="3">
        <v>500000</v>
      </c>
      <c r="Q106" s="3">
        <v>500000</v>
      </c>
      <c r="R106" s="3">
        <v>500000</v>
      </c>
      <c r="S106" s="3">
        <v>2500000</v>
      </c>
    </row>
    <row r="107" spans="1:19" ht="15" customHeight="1" x14ac:dyDescent="0.25">
      <c r="A107" s="7" t="s">
        <v>58</v>
      </c>
      <c r="B107" s="7" t="s">
        <v>276</v>
      </c>
      <c r="C107" s="7" t="s">
        <v>152</v>
      </c>
      <c r="D107" s="7" t="s">
        <v>35</v>
      </c>
      <c r="E107" s="7" t="s">
        <v>266</v>
      </c>
      <c r="F107" s="5">
        <v>85410</v>
      </c>
      <c r="G107" s="7" t="s">
        <v>277</v>
      </c>
      <c r="I107" s="3">
        <v>58961</v>
      </c>
      <c r="J107" s="3">
        <v>0</v>
      </c>
      <c r="K107" s="3">
        <v>58961</v>
      </c>
      <c r="L107" s="3">
        <v>0</v>
      </c>
      <c r="M107" s="3">
        <v>0</v>
      </c>
      <c r="N107" s="3">
        <v>58961</v>
      </c>
      <c r="O107" s="3">
        <v>0</v>
      </c>
      <c r="P107" s="3"/>
      <c r="Q107" s="3"/>
      <c r="R107" s="3"/>
      <c r="S107" s="3">
        <v>58961</v>
      </c>
    </row>
    <row r="108" spans="1:19" ht="15" customHeight="1" x14ac:dyDescent="0.25">
      <c r="A108" s="7" t="s">
        <v>58</v>
      </c>
      <c r="B108" s="7" t="s">
        <v>278</v>
      </c>
      <c r="C108" s="7" t="s">
        <v>92</v>
      </c>
      <c r="D108" s="7" t="s">
        <v>35</v>
      </c>
      <c r="E108" s="7" t="s">
        <v>266</v>
      </c>
      <c r="F108" s="5">
        <v>85410</v>
      </c>
      <c r="G108" s="7" t="s">
        <v>279</v>
      </c>
      <c r="I108" s="3">
        <v>67200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/>
      <c r="Q108" s="3"/>
      <c r="R108" s="3"/>
      <c r="S108" s="3">
        <v>0</v>
      </c>
    </row>
    <row r="109" spans="1:19" ht="15" customHeight="1" x14ac:dyDescent="0.25">
      <c r="A109" s="7" t="s">
        <v>58</v>
      </c>
      <c r="B109" s="7" t="s">
        <v>280</v>
      </c>
      <c r="C109" s="7" t="s">
        <v>281</v>
      </c>
      <c r="D109" s="7" t="s">
        <v>35</v>
      </c>
      <c r="E109" s="7" t="s">
        <v>266</v>
      </c>
      <c r="F109" s="5">
        <v>85410</v>
      </c>
      <c r="G109" s="7" t="s">
        <v>282</v>
      </c>
      <c r="I109" s="3">
        <v>150000</v>
      </c>
      <c r="J109" s="3">
        <v>0</v>
      </c>
      <c r="K109" s="3">
        <v>147000</v>
      </c>
      <c r="L109" s="3">
        <v>3000</v>
      </c>
      <c r="M109" s="3">
        <v>0</v>
      </c>
      <c r="N109" s="3">
        <v>150000</v>
      </c>
      <c r="O109" s="3">
        <v>0</v>
      </c>
      <c r="P109" s="3"/>
      <c r="Q109" s="3"/>
      <c r="R109" s="3"/>
      <c r="S109" s="3">
        <v>150000</v>
      </c>
    </row>
    <row r="110" spans="1:19" ht="15" customHeight="1" x14ac:dyDescent="0.25">
      <c r="A110" s="7" t="s">
        <v>58</v>
      </c>
      <c r="B110" s="7" t="s">
        <v>283</v>
      </c>
      <c r="C110" s="7" t="s">
        <v>281</v>
      </c>
      <c r="D110" s="7" t="s">
        <v>35</v>
      </c>
      <c r="E110" s="7" t="s">
        <v>266</v>
      </c>
      <c r="F110" s="5">
        <v>85410</v>
      </c>
      <c r="G110" s="7" t="s">
        <v>284</v>
      </c>
      <c r="I110" s="3">
        <v>300000</v>
      </c>
      <c r="J110" s="3">
        <v>0</v>
      </c>
      <c r="K110" s="3">
        <v>294000</v>
      </c>
      <c r="L110" s="3">
        <v>6000</v>
      </c>
      <c r="M110" s="3">
        <v>0</v>
      </c>
      <c r="N110" s="3">
        <v>300000</v>
      </c>
      <c r="O110" s="3">
        <v>0</v>
      </c>
      <c r="P110" s="3"/>
      <c r="Q110" s="3"/>
      <c r="R110" s="3"/>
      <c r="S110" s="3">
        <v>300000</v>
      </c>
    </row>
    <row r="111" spans="1:19" ht="15" customHeight="1" x14ac:dyDescent="0.25">
      <c r="A111" s="7" t="s">
        <v>58</v>
      </c>
      <c r="B111" s="7" t="s">
        <v>285</v>
      </c>
      <c r="C111" s="7" t="s">
        <v>152</v>
      </c>
      <c r="D111" s="7" t="s">
        <v>35</v>
      </c>
      <c r="E111" s="7" t="s">
        <v>266</v>
      </c>
      <c r="F111" s="5">
        <v>85410</v>
      </c>
      <c r="G111" s="7" t="s">
        <v>286</v>
      </c>
      <c r="I111" s="3">
        <v>40789</v>
      </c>
      <c r="J111" s="3">
        <v>33858.61</v>
      </c>
      <c r="K111" s="3">
        <v>3195</v>
      </c>
      <c r="L111" s="3">
        <v>3735</v>
      </c>
      <c r="M111" s="3">
        <v>0</v>
      </c>
      <c r="N111" s="3">
        <v>6930</v>
      </c>
      <c r="O111" s="3">
        <v>0</v>
      </c>
      <c r="P111" s="3"/>
      <c r="Q111" s="3"/>
      <c r="R111" s="3"/>
      <c r="S111" s="3">
        <v>6930</v>
      </c>
    </row>
    <row r="112" spans="1:19" ht="15" customHeight="1" x14ac:dyDescent="0.25">
      <c r="A112" s="7" t="s">
        <v>58</v>
      </c>
      <c r="B112" s="7" t="s">
        <v>287</v>
      </c>
      <c r="C112" s="7" t="s">
        <v>152</v>
      </c>
      <c r="D112" s="7" t="s">
        <v>35</v>
      </c>
      <c r="E112" s="7" t="s">
        <v>266</v>
      </c>
      <c r="F112" s="5">
        <v>85410</v>
      </c>
      <c r="G112" s="7" t="s">
        <v>288</v>
      </c>
      <c r="I112" s="3">
        <v>60000</v>
      </c>
      <c r="J112" s="3">
        <v>0</v>
      </c>
      <c r="K112" s="3">
        <v>60000</v>
      </c>
      <c r="L112" s="3">
        <v>0</v>
      </c>
      <c r="M112" s="3">
        <v>0</v>
      </c>
      <c r="N112" s="3">
        <v>60000</v>
      </c>
      <c r="O112" s="3">
        <v>0</v>
      </c>
      <c r="P112" s="3"/>
      <c r="Q112" s="3"/>
      <c r="R112" s="3"/>
      <c r="S112" s="3">
        <v>60000</v>
      </c>
    </row>
    <row r="113" spans="1:19" ht="15" customHeight="1" x14ac:dyDescent="0.25">
      <c r="A113" s="7" t="s">
        <v>58</v>
      </c>
      <c r="B113" s="7" t="s">
        <v>289</v>
      </c>
      <c r="C113" s="7" t="s">
        <v>290</v>
      </c>
      <c r="D113" s="7" t="s">
        <v>35</v>
      </c>
      <c r="E113" s="7" t="s">
        <v>266</v>
      </c>
      <c r="F113" s="5">
        <v>85410</v>
      </c>
      <c r="G113" s="7" t="s">
        <v>291</v>
      </c>
      <c r="I113" s="3">
        <v>170000</v>
      </c>
      <c r="J113" s="3">
        <v>0</v>
      </c>
      <c r="K113" s="3">
        <v>170000</v>
      </c>
      <c r="L113" s="3">
        <v>0</v>
      </c>
      <c r="M113" s="3">
        <v>0</v>
      </c>
      <c r="N113" s="3">
        <v>170000</v>
      </c>
      <c r="O113" s="3">
        <v>0</v>
      </c>
      <c r="P113" s="3"/>
      <c r="Q113" s="3"/>
      <c r="R113" s="3"/>
      <c r="S113" s="3">
        <v>170000</v>
      </c>
    </row>
    <row r="114" spans="1:19" ht="15" customHeight="1" x14ac:dyDescent="0.25">
      <c r="A114" s="7" t="s">
        <v>58</v>
      </c>
      <c r="B114" s="7" t="s">
        <v>292</v>
      </c>
      <c r="C114" s="7" t="s">
        <v>293</v>
      </c>
      <c r="D114" s="7" t="s">
        <v>35</v>
      </c>
      <c r="E114" s="7" t="s">
        <v>266</v>
      </c>
      <c r="F114" s="5">
        <v>85410</v>
      </c>
      <c r="G114" s="7" t="s">
        <v>294</v>
      </c>
      <c r="I114" s="3">
        <v>49082</v>
      </c>
      <c r="J114" s="3">
        <v>27005.5</v>
      </c>
      <c r="K114" s="3">
        <v>22309</v>
      </c>
      <c r="L114" s="3">
        <v>-232</v>
      </c>
      <c r="M114" s="3">
        <v>0</v>
      </c>
      <c r="N114" s="3">
        <v>22077</v>
      </c>
      <c r="O114" s="3">
        <v>0</v>
      </c>
      <c r="P114" s="3"/>
      <c r="Q114" s="3"/>
      <c r="R114" s="3"/>
      <c r="S114" s="3">
        <v>22077</v>
      </c>
    </row>
    <row r="115" spans="1:19" ht="15" customHeight="1" x14ac:dyDescent="0.25">
      <c r="A115" s="7" t="s">
        <v>58</v>
      </c>
      <c r="B115" s="7" t="s">
        <v>295</v>
      </c>
      <c r="C115" s="7" t="s">
        <v>296</v>
      </c>
      <c r="D115" s="7" t="s">
        <v>35</v>
      </c>
      <c r="E115" s="7" t="s">
        <v>266</v>
      </c>
      <c r="F115" s="5">
        <v>85410</v>
      </c>
      <c r="G115" s="7" t="s">
        <v>297</v>
      </c>
      <c r="I115" s="3">
        <v>82401</v>
      </c>
      <c r="J115" s="3">
        <v>70156.92</v>
      </c>
      <c r="K115" s="3">
        <v>0</v>
      </c>
      <c r="L115" s="3">
        <v>-60483</v>
      </c>
      <c r="M115" s="3">
        <v>72727</v>
      </c>
      <c r="N115" s="3">
        <v>12244</v>
      </c>
      <c r="O115" s="3">
        <v>0</v>
      </c>
      <c r="P115" s="3"/>
      <c r="Q115" s="3"/>
      <c r="R115" s="3"/>
      <c r="S115" s="3">
        <v>12244</v>
      </c>
    </row>
    <row r="116" spans="1:19" ht="15" customHeight="1" x14ac:dyDescent="0.25">
      <c r="A116" s="7" t="s">
        <v>58</v>
      </c>
      <c r="B116" s="7" t="s">
        <v>298</v>
      </c>
      <c r="C116" s="7" t="s">
        <v>60</v>
      </c>
      <c r="D116" s="7" t="s">
        <v>35</v>
      </c>
      <c r="E116" s="7" t="s">
        <v>266</v>
      </c>
      <c r="F116" s="5">
        <v>85410</v>
      </c>
      <c r="G116" s="7" t="s">
        <v>299</v>
      </c>
      <c r="I116" s="3">
        <v>224431</v>
      </c>
      <c r="J116" s="3">
        <v>26190.590000000004</v>
      </c>
      <c r="K116" s="3">
        <v>34728</v>
      </c>
      <c r="L116" s="3">
        <v>163512</v>
      </c>
      <c r="M116" s="3">
        <v>0</v>
      </c>
      <c r="N116" s="3">
        <v>198240</v>
      </c>
      <c r="O116" s="3">
        <v>0</v>
      </c>
      <c r="P116" s="3"/>
      <c r="Q116" s="3"/>
      <c r="R116" s="3"/>
      <c r="S116" s="3">
        <v>198240</v>
      </c>
    </row>
    <row r="117" spans="1:19" ht="15" customHeight="1" x14ac:dyDescent="0.25">
      <c r="A117" s="7" t="s">
        <v>58</v>
      </c>
      <c r="B117" s="7" t="s">
        <v>300</v>
      </c>
      <c r="C117" s="7" t="s">
        <v>301</v>
      </c>
      <c r="D117" s="7" t="s">
        <v>35</v>
      </c>
      <c r="E117" s="7" t="s">
        <v>266</v>
      </c>
      <c r="F117" s="5">
        <v>85410</v>
      </c>
      <c r="G117" s="7" t="s">
        <v>302</v>
      </c>
      <c r="I117" s="3">
        <v>600000</v>
      </c>
      <c r="J117" s="3">
        <v>0</v>
      </c>
      <c r="K117" s="3">
        <v>580000</v>
      </c>
      <c r="L117" s="3">
        <v>20000</v>
      </c>
      <c r="M117" s="3">
        <v>0</v>
      </c>
      <c r="N117" s="3">
        <v>600000</v>
      </c>
      <c r="O117" s="3">
        <v>0</v>
      </c>
      <c r="P117" s="3"/>
      <c r="Q117" s="3"/>
      <c r="R117" s="3"/>
      <c r="S117" s="3">
        <v>600000</v>
      </c>
    </row>
    <row r="118" spans="1:19" ht="15" customHeight="1" x14ac:dyDescent="0.25">
      <c r="A118" s="7" t="s">
        <v>58</v>
      </c>
      <c r="B118" s="7" t="s">
        <v>303</v>
      </c>
      <c r="C118" s="7" t="s">
        <v>83</v>
      </c>
      <c r="D118" s="7" t="s">
        <v>35</v>
      </c>
      <c r="E118" s="7" t="s">
        <v>266</v>
      </c>
      <c r="F118" s="5">
        <v>85410</v>
      </c>
      <c r="I118" s="3">
        <v>3889693</v>
      </c>
      <c r="J118" s="3">
        <v>0</v>
      </c>
      <c r="K118" s="3">
        <v>6230292</v>
      </c>
      <c r="L118" s="3">
        <v>-319452</v>
      </c>
      <c r="M118" s="3">
        <v>701661.66</v>
      </c>
      <c r="N118" s="3">
        <v>6612501.6600000001</v>
      </c>
      <c r="O118" s="3">
        <v>1476652</v>
      </c>
      <c r="P118" s="3">
        <v>2333333.33</v>
      </c>
      <c r="Q118" s="3">
        <v>2333333.33</v>
      </c>
      <c r="R118" s="3">
        <v>2333333.33</v>
      </c>
      <c r="S118" s="3">
        <v>15089153.65</v>
      </c>
    </row>
    <row r="119" spans="1:19" ht="15" customHeight="1" x14ac:dyDescent="0.25">
      <c r="A119" s="7" t="s">
        <v>58</v>
      </c>
      <c r="B119" s="7" t="s">
        <v>304</v>
      </c>
      <c r="C119" s="7" t="s">
        <v>83</v>
      </c>
      <c r="D119" s="7" t="s">
        <v>35</v>
      </c>
      <c r="E119" s="7" t="s">
        <v>266</v>
      </c>
      <c r="F119" s="5">
        <v>85410</v>
      </c>
      <c r="I119" s="3">
        <v>2478237</v>
      </c>
      <c r="J119" s="3">
        <v>0</v>
      </c>
      <c r="K119" s="3">
        <v>4869382</v>
      </c>
      <c r="L119" s="3">
        <v>-809000</v>
      </c>
      <c r="M119" s="3">
        <v>990661.65999999992</v>
      </c>
      <c r="N119" s="3">
        <v>5051043.66</v>
      </c>
      <c r="O119" s="3">
        <v>1500000</v>
      </c>
      <c r="P119" s="3">
        <v>2333333.33</v>
      </c>
      <c r="Q119" s="3">
        <v>2333333.33</v>
      </c>
      <c r="R119" s="3">
        <v>2333333.33</v>
      </c>
      <c r="S119" s="3">
        <v>13551043.65</v>
      </c>
    </row>
    <row r="120" spans="1:19" ht="15" customHeight="1" x14ac:dyDescent="0.25">
      <c r="A120" s="7" t="s">
        <v>58</v>
      </c>
      <c r="B120" s="7" t="s">
        <v>305</v>
      </c>
      <c r="C120" s="7" t="s">
        <v>83</v>
      </c>
      <c r="D120" s="7" t="s">
        <v>35</v>
      </c>
      <c r="E120" s="7" t="s">
        <v>266</v>
      </c>
      <c r="F120" s="5">
        <v>85410</v>
      </c>
      <c r="I120" s="3">
        <v>1975500</v>
      </c>
      <c r="J120" s="3">
        <v>0</v>
      </c>
      <c r="K120" s="3">
        <v>3454270</v>
      </c>
      <c r="L120" s="3">
        <v>-132500</v>
      </c>
      <c r="M120" s="3">
        <v>264681.66000000003</v>
      </c>
      <c r="N120" s="3">
        <v>3586451.66</v>
      </c>
      <c r="O120" s="3">
        <v>1500000</v>
      </c>
      <c r="P120" s="3">
        <v>2333333.33</v>
      </c>
      <c r="Q120" s="3">
        <v>2333333.33</v>
      </c>
      <c r="R120" s="3">
        <v>2333333.33</v>
      </c>
      <c r="S120" s="3">
        <v>12086451.65</v>
      </c>
    </row>
    <row r="121" spans="1:19" ht="15" customHeight="1" x14ac:dyDescent="0.25">
      <c r="A121" s="7" t="s">
        <v>58</v>
      </c>
      <c r="B121" s="7" t="s">
        <v>306</v>
      </c>
      <c r="C121" s="7" t="s">
        <v>92</v>
      </c>
      <c r="D121" s="7" t="s">
        <v>35</v>
      </c>
      <c r="E121" s="7" t="s">
        <v>266</v>
      </c>
      <c r="F121" s="5">
        <v>85410</v>
      </c>
      <c r="G121" s="7" t="s">
        <v>307</v>
      </c>
      <c r="I121" s="3">
        <v>204648</v>
      </c>
      <c r="J121" s="3">
        <v>117325.14</v>
      </c>
      <c r="K121" s="3">
        <v>98759</v>
      </c>
      <c r="L121" s="3">
        <v>-11436</v>
      </c>
      <c r="M121" s="3">
        <v>0</v>
      </c>
      <c r="N121" s="3">
        <v>87323</v>
      </c>
      <c r="O121" s="3">
        <v>0</v>
      </c>
      <c r="P121" s="3"/>
      <c r="Q121" s="3"/>
      <c r="R121" s="3"/>
      <c r="S121" s="3">
        <v>87323</v>
      </c>
    </row>
    <row r="122" spans="1:19" ht="15" customHeight="1" x14ac:dyDescent="0.25">
      <c r="A122" s="7" t="s">
        <v>58</v>
      </c>
      <c r="B122" s="7" t="s">
        <v>308</v>
      </c>
      <c r="C122" s="7" t="s">
        <v>301</v>
      </c>
      <c r="D122" s="7" t="s">
        <v>35</v>
      </c>
      <c r="E122" s="7" t="s">
        <v>266</v>
      </c>
      <c r="F122" s="5">
        <v>85410</v>
      </c>
      <c r="G122" s="7" t="s">
        <v>309</v>
      </c>
      <c r="I122" s="3">
        <v>600000</v>
      </c>
      <c r="J122" s="3">
        <v>232321.67</v>
      </c>
      <c r="K122" s="3">
        <v>300000</v>
      </c>
      <c r="L122" s="3">
        <v>67678</v>
      </c>
      <c r="M122" s="3">
        <v>0</v>
      </c>
      <c r="N122" s="3">
        <v>367678</v>
      </c>
      <c r="O122" s="3">
        <v>0</v>
      </c>
      <c r="P122" s="3"/>
      <c r="Q122" s="3"/>
      <c r="R122" s="3"/>
      <c r="S122" s="3">
        <v>367678</v>
      </c>
    </row>
    <row r="123" spans="1:19" ht="15" customHeight="1" x14ac:dyDescent="0.25">
      <c r="A123" s="7" t="s">
        <v>58</v>
      </c>
      <c r="B123" s="7" t="s">
        <v>310</v>
      </c>
      <c r="C123" s="7" t="s">
        <v>311</v>
      </c>
      <c r="D123" s="7" t="s">
        <v>35</v>
      </c>
      <c r="E123" s="7" t="s">
        <v>266</v>
      </c>
      <c r="F123" s="5">
        <v>85410</v>
      </c>
      <c r="G123" s="7" t="s">
        <v>312</v>
      </c>
      <c r="I123" s="3">
        <v>32500</v>
      </c>
      <c r="J123" s="3">
        <v>10802.58</v>
      </c>
      <c r="K123" s="3">
        <v>20000</v>
      </c>
      <c r="L123" s="3">
        <v>1697</v>
      </c>
      <c r="M123" s="3">
        <v>0</v>
      </c>
      <c r="N123" s="3">
        <v>21697</v>
      </c>
      <c r="O123" s="3">
        <v>0</v>
      </c>
      <c r="P123" s="3"/>
      <c r="Q123" s="3"/>
      <c r="R123" s="3"/>
      <c r="S123" s="3">
        <v>21697</v>
      </c>
    </row>
    <row r="124" spans="1:19" ht="15" customHeight="1" x14ac:dyDescent="0.25">
      <c r="A124" s="7" t="s">
        <v>58</v>
      </c>
      <c r="B124" s="7" t="s">
        <v>270</v>
      </c>
      <c r="C124" s="7" t="s">
        <v>60</v>
      </c>
      <c r="D124" s="7" t="s">
        <v>35</v>
      </c>
      <c r="E124" s="7" t="s">
        <v>266</v>
      </c>
      <c r="F124" s="5">
        <v>85410</v>
      </c>
      <c r="G124" s="7" t="s">
        <v>271</v>
      </c>
      <c r="I124" s="3">
        <v>225000</v>
      </c>
      <c r="J124" s="3">
        <v>0</v>
      </c>
      <c r="K124" s="3">
        <v>225000</v>
      </c>
      <c r="L124" s="3">
        <v>225000</v>
      </c>
      <c r="M124" s="3">
        <v>-225000</v>
      </c>
      <c r="N124" s="3">
        <v>225000</v>
      </c>
      <c r="O124" s="3">
        <v>0</v>
      </c>
      <c r="P124" s="3"/>
      <c r="Q124" s="3"/>
      <c r="R124" s="3"/>
      <c r="S124" s="3">
        <v>225000</v>
      </c>
    </row>
    <row r="125" spans="1:19" ht="15" customHeight="1" x14ac:dyDescent="0.25">
      <c r="A125" s="7" t="s">
        <v>58</v>
      </c>
      <c r="B125" s="7" t="s">
        <v>313</v>
      </c>
      <c r="C125" s="7" t="s">
        <v>110</v>
      </c>
      <c r="D125" s="7" t="s">
        <v>35</v>
      </c>
      <c r="E125" s="7" t="s">
        <v>266</v>
      </c>
      <c r="F125" s="5">
        <v>85410</v>
      </c>
      <c r="G125" s="7" t="s">
        <v>314</v>
      </c>
      <c r="I125" s="3">
        <v>0</v>
      </c>
      <c r="J125" s="3">
        <v>0</v>
      </c>
      <c r="K125" s="3">
        <v>300000</v>
      </c>
      <c r="L125" s="3">
        <v>0</v>
      </c>
      <c r="M125" s="3">
        <v>0</v>
      </c>
      <c r="N125" s="3">
        <v>300000</v>
      </c>
      <c r="O125" s="3">
        <v>0</v>
      </c>
      <c r="P125" s="3"/>
      <c r="Q125" s="3"/>
      <c r="R125" s="3"/>
      <c r="S125" s="3">
        <v>300000</v>
      </c>
    </row>
    <row r="126" spans="1:19" ht="15" customHeight="1" x14ac:dyDescent="0.25">
      <c r="A126" s="7" t="s">
        <v>58</v>
      </c>
      <c r="B126" s="7" t="s">
        <v>315</v>
      </c>
      <c r="C126" s="7" t="s">
        <v>316</v>
      </c>
      <c r="D126" s="7" t="s">
        <v>35</v>
      </c>
      <c r="E126" s="7" t="s">
        <v>266</v>
      </c>
      <c r="F126" s="5">
        <v>85410</v>
      </c>
      <c r="G126" s="7" t="s">
        <v>317</v>
      </c>
      <c r="I126" s="3">
        <v>0</v>
      </c>
      <c r="J126" s="3">
        <v>0</v>
      </c>
      <c r="K126" s="3">
        <v>500000</v>
      </c>
      <c r="L126" s="3">
        <v>0</v>
      </c>
      <c r="M126" s="3">
        <v>0</v>
      </c>
      <c r="N126" s="3">
        <v>500000</v>
      </c>
      <c r="O126" s="3">
        <v>100000</v>
      </c>
      <c r="P126" s="3"/>
      <c r="Q126" s="3"/>
      <c r="R126" s="3"/>
      <c r="S126" s="3">
        <v>600000</v>
      </c>
    </row>
    <row r="127" spans="1:19" ht="15" customHeight="1" x14ac:dyDescent="0.25">
      <c r="A127" s="7" t="s">
        <v>58</v>
      </c>
      <c r="B127" s="7" t="s">
        <v>318</v>
      </c>
      <c r="C127" s="7" t="s">
        <v>197</v>
      </c>
      <c r="D127" s="7" t="s">
        <v>35</v>
      </c>
      <c r="E127" s="7" t="s">
        <v>266</v>
      </c>
      <c r="F127" s="5">
        <v>85410</v>
      </c>
      <c r="G127" s="7" t="s">
        <v>319</v>
      </c>
      <c r="I127" s="3">
        <v>300000</v>
      </c>
      <c r="J127" s="3">
        <v>108088.82</v>
      </c>
      <c r="K127" s="3">
        <v>300000</v>
      </c>
      <c r="L127" s="3">
        <v>191911</v>
      </c>
      <c r="M127" s="3">
        <v>-300000</v>
      </c>
      <c r="N127" s="3">
        <v>191911</v>
      </c>
      <c r="O127" s="3">
        <v>0</v>
      </c>
      <c r="P127" s="3"/>
      <c r="Q127" s="3"/>
      <c r="R127" s="3"/>
      <c r="S127" s="3">
        <v>191911</v>
      </c>
    </row>
    <row r="128" spans="1:19" ht="15" customHeight="1" x14ac:dyDescent="0.25">
      <c r="A128" s="7" t="s">
        <v>58</v>
      </c>
      <c r="B128" s="7" t="s">
        <v>320</v>
      </c>
      <c r="C128" s="7" t="s">
        <v>83</v>
      </c>
      <c r="D128" s="7" t="s">
        <v>35</v>
      </c>
      <c r="E128" s="7" t="s">
        <v>266</v>
      </c>
      <c r="F128" s="5">
        <v>85410</v>
      </c>
      <c r="G128" s="7" t="s">
        <v>321</v>
      </c>
      <c r="I128" s="3">
        <v>0</v>
      </c>
      <c r="J128" s="3">
        <v>0</v>
      </c>
      <c r="K128" s="3">
        <v>254925</v>
      </c>
      <c r="L128" s="3">
        <v>0</v>
      </c>
      <c r="M128" s="3">
        <v>0</v>
      </c>
      <c r="N128" s="3">
        <v>254925</v>
      </c>
      <c r="O128" s="3">
        <v>0</v>
      </c>
      <c r="P128" s="3"/>
      <c r="Q128" s="3"/>
      <c r="R128" s="3"/>
      <c r="S128" s="3">
        <v>254925</v>
      </c>
    </row>
    <row r="129" spans="1:19" ht="15" customHeight="1" x14ac:dyDescent="0.25">
      <c r="A129" s="7" t="s">
        <v>58</v>
      </c>
      <c r="B129" s="7" t="s">
        <v>322</v>
      </c>
      <c r="C129" s="7" t="s">
        <v>152</v>
      </c>
      <c r="D129" s="7" t="s">
        <v>35</v>
      </c>
      <c r="E129" s="7" t="s">
        <v>266</v>
      </c>
      <c r="F129" s="5">
        <v>85410</v>
      </c>
      <c r="G129" s="7" t="s">
        <v>323</v>
      </c>
      <c r="I129" s="3">
        <v>0</v>
      </c>
      <c r="J129" s="3">
        <v>0</v>
      </c>
      <c r="K129" s="3">
        <v>400000</v>
      </c>
      <c r="L129" s="3">
        <v>0</v>
      </c>
      <c r="M129" s="3">
        <v>0</v>
      </c>
      <c r="N129" s="3">
        <v>400000</v>
      </c>
      <c r="O129" s="3">
        <v>0</v>
      </c>
      <c r="P129" s="3"/>
      <c r="Q129" s="3"/>
      <c r="R129" s="3"/>
      <c r="S129" s="3">
        <v>400000</v>
      </c>
    </row>
    <row r="130" spans="1:19" ht="15" customHeight="1" x14ac:dyDescent="0.25">
      <c r="A130" s="7" t="s">
        <v>58</v>
      </c>
      <c r="B130" s="7" t="s">
        <v>324</v>
      </c>
      <c r="C130" s="7" t="s">
        <v>293</v>
      </c>
      <c r="D130" s="7" t="s">
        <v>35</v>
      </c>
      <c r="E130" s="7" t="s">
        <v>266</v>
      </c>
      <c r="F130" s="5">
        <v>85410</v>
      </c>
      <c r="G130" s="7" t="s">
        <v>325</v>
      </c>
      <c r="I130" s="3">
        <v>0</v>
      </c>
      <c r="J130" s="3">
        <v>0</v>
      </c>
      <c r="K130" s="3">
        <v>200000</v>
      </c>
      <c r="L130" s="3">
        <v>0</v>
      </c>
      <c r="M130" s="3">
        <v>100000</v>
      </c>
      <c r="N130" s="3">
        <v>300000</v>
      </c>
      <c r="O130" s="3">
        <v>0</v>
      </c>
      <c r="P130" s="3"/>
      <c r="Q130" s="3"/>
      <c r="R130" s="3"/>
      <c r="S130" s="3">
        <v>300000</v>
      </c>
    </row>
    <row r="131" spans="1:19" ht="15" customHeight="1" x14ac:dyDescent="0.25">
      <c r="A131" s="7" t="s">
        <v>58</v>
      </c>
      <c r="B131" s="7" t="s">
        <v>326</v>
      </c>
      <c r="C131" s="7" t="s">
        <v>327</v>
      </c>
      <c r="D131" s="7" t="s">
        <v>35</v>
      </c>
      <c r="E131" s="7" t="s">
        <v>266</v>
      </c>
      <c r="F131" s="5">
        <v>85410</v>
      </c>
      <c r="G131" s="7" t="s">
        <v>328</v>
      </c>
      <c r="I131" s="3">
        <v>0</v>
      </c>
      <c r="J131" s="3">
        <v>0</v>
      </c>
      <c r="K131" s="3">
        <v>200000</v>
      </c>
      <c r="L131" s="3">
        <v>0</v>
      </c>
      <c r="M131" s="3">
        <v>0</v>
      </c>
      <c r="N131" s="3">
        <v>200000</v>
      </c>
      <c r="O131" s="3">
        <v>0</v>
      </c>
      <c r="P131" s="3"/>
      <c r="Q131" s="3"/>
      <c r="R131" s="3"/>
      <c r="S131" s="3">
        <v>200000</v>
      </c>
    </row>
    <row r="132" spans="1:19" ht="15" customHeight="1" x14ac:dyDescent="0.25">
      <c r="A132" s="7" t="s">
        <v>58</v>
      </c>
      <c r="B132" s="7" t="s">
        <v>329</v>
      </c>
      <c r="C132" s="7" t="s">
        <v>330</v>
      </c>
      <c r="D132" s="7" t="s">
        <v>35</v>
      </c>
      <c r="E132" s="7" t="s">
        <v>266</v>
      </c>
      <c r="F132" s="5">
        <v>85410</v>
      </c>
      <c r="G132" s="7" t="s">
        <v>331</v>
      </c>
      <c r="I132" s="3">
        <v>0</v>
      </c>
      <c r="J132" s="3">
        <v>0</v>
      </c>
      <c r="K132" s="3">
        <v>200000</v>
      </c>
      <c r="L132" s="3">
        <v>0</v>
      </c>
      <c r="M132" s="3">
        <v>0</v>
      </c>
      <c r="N132" s="3">
        <v>200000</v>
      </c>
      <c r="O132" s="3">
        <v>0</v>
      </c>
      <c r="P132" s="3"/>
      <c r="Q132" s="3"/>
      <c r="R132" s="3"/>
      <c r="S132" s="3">
        <v>200000</v>
      </c>
    </row>
    <row r="133" spans="1:19" ht="15" customHeight="1" x14ac:dyDescent="0.25">
      <c r="A133" s="7" t="s">
        <v>58</v>
      </c>
      <c r="B133" s="7" t="s">
        <v>332</v>
      </c>
      <c r="C133" s="7" t="s">
        <v>333</v>
      </c>
      <c r="D133" s="7" t="s">
        <v>35</v>
      </c>
      <c r="E133" s="7" t="s">
        <v>266</v>
      </c>
      <c r="F133" s="5">
        <v>85410</v>
      </c>
      <c r="G133" s="7" t="s">
        <v>334</v>
      </c>
      <c r="I133" s="3">
        <v>50000</v>
      </c>
      <c r="J133" s="3">
        <v>40624.71</v>
      </c>
      <c r="K133" s="3">
        <v>50000</v>
      </c>
      <c r="L133" s="3">
        <v>9375</v>
      </c>
      <c r="M133" s="3">
        <v>-50000</v>
      </c>
      <c r="N133" s="3">
        <v>9375</v>
      </c>
      <c r="O133" s="3">
        <v>0</v>
      </c>
      <c r="P133" s="3"/>
      <c r="Q133" s="3"/>
      <c r="R133" s="3"/>
      <c r="S133" s="3">
        <v>9375</v>
      </c>
    </row>
    <row r="134" spans="1:19" ht="15" customHeight="1" x14ac:dyDescent="0.25">
      <c r="A134" s="7" t="s">
        <v>58</v>
      </c>
      <c r="B134" s="7" t="s">
        <v>335</v>
      </c>
      <c r="C134" s="7" t="s">
        <v>336</v>
      </c>
      <c r="D134" s="7" t="s">
        <v>35</v>
      </c>
      <c r="E134" s="7" t="s">
        <v>266</v>
      </c>
      <c r="F134" s="5">
        <v>85410</v>
      </c>
      <c r="G134" s="7" t="s">
        <v>337</v>
      </c>
      <c r="I134" s="3">
        <v>70000</v>
      </c>
      <c r="J134" s="3">
        <v>0</v>
      </c>
      <c r="K134" s="3">
        <v>0</v>
      </c>
      <c r="L134" s="3">
        <v>70000</v>
      </c>
      <c r="M134" s="3">
        <v>0</v>
      </c>
      <c r="N134" s="3">
        <v>70000</v>
      </c>
      <c r="O134" s="3">
        <v>0</v>
      </c>
      <c r="P134" s="3"/>
      <c r="Q134" s="3"/>
      <c r="R134" s="3"/>
      <c r="S134" s="3">
        <v>70000</v>
      </c>
    </row>
    <row r="135" spans="1:19" ht="15" customHeight="1" x14ac:dyDescent="0.25">
      <c r="A135" s="7" t="s">
        <v>58</v>
      </c>
      <c r="B135" s="7" t="s">
        <v>338</v>
      </c>
      <c r="C135" s="7" t="s">
        <v>125</v>
      </c>
      <c r="D135" s="7" t="s">
        <v>35</v>
      </c>
      <c r="E135" s="7" t="s">
        <v>266</v>
      </c>
      <c r="F135" s="5">
        <v>87920</v>
      </c>
      <c r="G135" s="7" t="s">
        <v>339</v>
      </c>
      <c r="I135" s="3">
        <v>28604</v>
      </c>
      <c r="J135" s="3">
        <v>0</v>
      </c>
      <c r="K135" s="3">
        <v>28604</v>
      </c>
      <c r="L135" s="3">
        <v>0</v>
      </c>
      <c r="M135" s="3">
        <v>0</v>
      </c>
      <c r="N135" s="3">
        <v>28604</v>
      </c>
      <c r="O135" s="3">
        <v>0</v>
      </c>
      <c r="P135" s="3"/>
      <c r="Q135" s="3"/>
      <c r="R135" s="3"/>
      <c r="S135" s="3">
        <v>28604</v>
      </c>
    </row>
    <row r="136" spans="1:19" ht="15" customHeight="1" x14ac:dyDescent="0.25">
      <c r="A136" s="7" t="s">
        <v>58</v>
      </c>
      <c r="B136" s="7" t="s">
        <v>340</v>
      </c>
      <c r="C136" s="7" t="s">
        <v>83</v>
      </c>
      <c r="D136" s="7" t="s">
        <v>80</v>
      </c>
      <c r="E136" s="7" t="s">
        <v>266</v>
      </c>
      <c r="F136" s="5">
        <v>88370</v>
      </c>
      <c r="I136" s="3">
        <v>9405918</v>
      </c>
      <c r="J136" s="3">
        <v>0</v>
      </c>
      <c r="K136" s="3">
        <v>1303537.1100000003</v>
      </c>
      <c r="L136" s="3">
        <v>0</v>
      </c>
      <c r="M136" s="3">
        <v>-250000</v>
      </c>
      <c r="N136" s="3">
        <v>1053537.1100000003</v>
      </c>
      <c r="O136" s="3">
        <v>1567486.31</v>
      </c>
      <c r="P136" s="3">
        <v>5000000</v>
      </c>
      <c r="Q136" s="3">
        <v>5000000</v>
      </c>
      <c r="R136" s="3">
        <v>5000000</v>
      </c>
      <c r="S136" s="3">
        <v>17621023.420000002</v>
      </c>
    </row>
    <row r="137" spans="1:19" ht="15" customHeight="1" x14ac:dyDescent="0.25">
      <c r="A137" s="7" t="s">
        <v>58</v>
      </c>
      <c r="B137" s="7" t="s">
        <v>341</v>
      </c>
      <c r="C137" s="7" t="s">
        <v>342</v>
      </c>
      <c r="D137" s="7" t="s">
        <v>80</v>
      </c>
      <c r="E137" s="7" t="s">
        <v>266</v>
      </c>
      <c r="F137" s="5">
        <v>88370</v>
      </c>
      <c r="G137" s="7" t="s">
        <v>343</v>
      </c>
      <c r="I137" s="3">
        <v>0</v>
      </c>
      <c r="J137" s="3">
        <v>0</v>
      </c>
      <c r="K137" s="3">
        <v>700000</v>
      </c>
      <c r="L137" s="3">
        <v>0</v>
      </c>
      <c r="M137" s="3">
        <v>0</v>
      </c>
      <c r="N137" s="3">
        <v>700000</v>
      </c>
      <c r="O137" s="3">
        <v>0</v>
      </c>
      <c r="P137" s="3"/>
      <c r="Q137" s="3"/>
      <c r="R137" s="3"/>
      <c r="S137" s="3">
        <v>700000</v>
      </c>
    </row>
    <row r="138" spans="1:19" ht="15" customHeight="1" x14ac:dyDescent="0.25">
      <c r="A138" s="7" t="s">
        <v>58</v>
      </c>
      <c r="B138" s="7" t="s">
        <v>344</v>
      </c>
      <c r="C138" s="7" t="s">
        <v>345</v>
      </c>
      <c r="D138" s="7" t="s">
        <v>39</v>
      </c>
      <c r="E138" s="7" t="s">
        <v>266</v>
      </c>
      <c r="F138" s="5"/>
      <c r="I138" s="3"/>
      <c r="J138" s="3"/>
      <c r="K138" s="3"/>
      <c r="L138" s="3"/>
      <c r="M138" s="3">
        <v>250000</v>
      </c>
      <c r="N138" s="3">
        <v>250000</v>
      </c>
      <c r="O138" s="3">
        <v>250000</v>
      </c>
      <c r="P138" s="3">
        <v>250000</v>
      </c>
      <c r="Q138" s="3">
        <v>250000</v>
      </c>
      <c r="R138" s="3">
        <v>250000</v>
      </c>
      <c r="S138" s="3">
        <v>1250000</v>
      </c>
    </row>
    <row r="139" spans="1:19" ht="15" customHeight="1" x14ac:dyDescent="0.25">
      <c r="A139" s="7" t="s">
        <v>58</v>
      </c>
      <c r="B139" s="7" t="s">
        <v>280</v>
      </c>
      <c r="C139" s="7" t="s">
        <v>281</v>
      </c>
      <c r="D139" s="7" t="s">
        <v>39</v>
      </c>
      <c r="E139" s="7" t="s">
        <v>266</v>
      </c>
      <c r="F139" s="5">
        <v>88670</v>
      </c>
      <c r="G139" s="7" t="s">
        <v>282</v>
      </c>
      <c r="I139" s="3">
        <v>117151</v>
      </c>
      <c r="J139" s="3">
        <v>0</v>
      </c>
      <c r="K139" s="3">
        <v>110151</v>
      </c>
      <c r="L139" s="3">
        <v>7000</v>
      </c>
      <c r="M139" s="3">
        <v>0</v>
      </c>
      <c r="N139" s="3">
        <v>117151</v>
      </c>
      <c r="O139" s="3">
        <v>0</v>
      </c>
      <c r="P139" s="3"/>
      <c r="Q139" s="3"/>
      <c r="R139" s="3"/>
      <c r="S139" s="3">
        <v>117151</v>
      </c>
    </row>
    <row r="140" spans="1:19" ht="15" customHeight="1" x14ac:dyDescent="0.25">
      <c r="A140" s="7" t="s">
        <v>58</v>
      </c>
      <c r="B140" s="7" t="s">
        <v>283</v>
      </c>
      <c r="C140" s="7" t="s">
        <v>281</v>
      </c>
      <c r="D140" s="7" t="s">
        <v>39</v>
      </c>
      <c r="E140" s="7" t="s">
        <v>266</v>
      </c>
      <c r="F140" s="5">
        <v>88670</v>
      </c>
      <c r="G140" s="7" t="s">
        <v>284</v>
      </c>
      <c r="I140" s="3">
        <v>366551</v>
      </c>
      <c r="J140" s="3">
        <v>6109.21</v>
      </c>
      <c r="K140" s="3">
        <v>333560</v>
      </c>
      <c r="L140" s="3">
        <v>26882</v>
      </c>
      <c r="M140" s="3">
        <v>0</v>
      </c>
      <c r="N140" s="3">
        <v>360442</v>
      </c>
      <c r="O140" s="3">
        <v>0</v>
      </c>
      <c r="P140" s="3"/>
      <c r="Q140" s="3"/>
      <c r="R140" s="3"/>
      <c r="S140" s="3">
        <v>360442</v>
      </c>
    </row>
    <row r="141" spans="1:19" ht="15" customHeight="1" x14ac:dyDescent="0.25">
      <c r="A141" s="7" t="s">
        <v>58</v>
      </c>
      <c r="B141" s="7" t="s">
        <v>346</v>
      </c>
      <c r="C141" s="7" t="s">
        <v>347</v>
      </c>
      <c r="D141" s="7" t="s">
        <v>39</v>
      </c>
      <c r="E141" s="7" t="s">
        <v>266</v>
      </c>
      <c r="F141" s="5">
        <v>88670</v>
      </c>
      <c r="G141" s="7" t="s">
        <v>348</v>
      </c>
      <c r="I141" s="3">
        <v>21936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/>
      <c r="Q141" s="3"/>
      <c r="R141" s="3"/>
      <c r="S141" s="3">
        <v>0</v>
      </c>
    </row>
    <row r="142" spans="1:19" ht="15" customHeight="1" x14ac:dyDescent="0.25">
      <c r="A142" s="7" t="s">
        <v>58</v>
      </c>
      <c r="B142" s="7" t="s">
        <v>349</v>
      </c>
      <c r="C142" s="7" t="s">
        <v>336</v>
      </c>
      <c r="D142" s="7" t="s">
        <v>39</v>
      </c>
      <c r="E142" s="7" t="s">
        <v>266</v>
      </c>
      <c r="F142" s="5">
        <v>88670</v>
      </c>
      <c r="G142" s="7" t="s">
        <v>350</v>
      </c>
      <c r="I142" s="3">
        <v>588214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/>
      <c r="Q142" s="3"/>
      <c r="R142" s="3"/>
      <c r="S142" s="3">
        <v>0</v>
      </c>
    </row>
    <row r="143" spans="1:19" ht="15" customHeight="1" x14ac:dyDescent="0.25">
      <c r="A143" s="7" t="s">
        <v>58</v>
      </c>
      <c r="B143" s="7" t="s">
        <v>351</v>
      </c>
      <c r="C143" s="7" t="s">
        <v>352</v>
      </c>
      <c r="D143" s="7" t="s">
        <v>39</v>
      </c>
      <c r="E143" s="7" t="s">
        <v>266</v>
      </c>
      <c r="F143" s="5">
        <v>88670</v>
      </c>
      <c r="G143" s="7" t="s">
        <v>353</v>
      </c>
      <c r="I143" s="3">
        <v>0</v>
      </c>
      <c r="J143" s="3">
        <v>0</v>
      </c>
      <c r="K143" s="3">
        <v>200000</v>
      </c>
      <c r="L143" s="3">
        <v>0</v>
      </c>
      <c r="M143" s="3">
        <v>0</v>
      </c>
      <c r="N143" s="3">
        <v>200000</v>
      </c>
      <c r="O143" s="3">
        <v>0</v>
      </c>
      <c r="P143" s="3"/>
      <c r="Q143" s="3"/>
      <c r="R143" s="3"/>
      <c r="S143" s="3">
        <v>200000</v>
      </c>
    </row>
    <row r="144" spans="1:19" ht="15" customHeight="1" x14ac:dyDescent="0.25">
      <c r="A144" s="7" t="s">
        <v>58</v>
      </c>
      <c r="B144" s="7" t="s">
        <v>354</v>
      </c>
      <c r="C144" s="7" t="s">
        <v>74</v>
      </c>
      <c r="D144" s="7" t="s">
        <v>39</v>
      </c>
      <c r="E144" s="7" t="s">
        <v>266</v>
      </c>
      <c r="F144" s="5">
        <v>88670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350000</v>
      </c>
      <c r="P144" s="3"/>
      <c r="Q144" s="3"/>
      <c r="R144" s="3"/>
      <c r="S144" s="3">
        <v>350000</v>
      </c>
    </row>
    <row r="145" spans="1:19" ht="15" customHeight="1" x14ac:dyDescent="0.25">
      <c r="A145" s="7" t="s">
        <v>58</v>
      </c>
      <c r="B145" s="7" t="s">
        <v>355</v>
      </c>
      <c r="C145" s="7" t="s">
        <v>74</v>
      </c>
      <c r="D145" s="7" t="s">
        <v>39</v>
      </c>
      <c r="E145" s="7" t="s">
        <v>266</v>
      </c>
      <c r="F145" s="5">
        <v>88670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300000</v>
      </c>
      <c r="P145" s="3"/>
      <c r="Q145" s="3"/>
      <c r="R145" s="3"/>
      <c r="S145" s="3">
        <v>300000</v>
      </c>
    </row>
    <row r="146" spans="1:19" ht="15" customHeight="1" x14ac:dyDescent="0.25">
      <c r="A146" s="7" t="s">
        <v>58</v>
      </c>
      <c r="B146" s="7" t="s">
        <v>356</v>
      </c>
      <c r="C146" s="7" t="s">
        <v>357</v>
      </c>
      <c r="D146" s="7" t="s">
        <v>39</v>
      </c>
      <c r="E146" s="7" t="s">
        <v>266</v>
      </c>
      <c r="F146" s="5">
        <v>88670</v>
      </c>
      <c r="G146" s="7" t="s">
        <v>358</v>
      </c>
      <c r="I146" s="3">
        <v>0</v>
      </c>
      <c r="J146" s="3">
        <v>0</v>
      </c>
      <c r="K146" s="3">
        <v>300000</v>
      </c>
      <c r="L146" s="3">
        <v>0</v>
      </c>
      <c r="M146" s="3">
        <v>0</v>
      </c>
      <c r="N146" s="3">
        <v>300000</v>
      </c>
      <c r="O146" s="3">
        <v>0</v>
      </c>
      <c r="P146" s="3"/>
      <c r="Q146" s="3"/>
      <c r="R146" s="3"/>
      <c r="S146" s="3">
        <v>300000</v>
      </c>
    </row>
    <row r="147" spans="1:19" ht="15" customHeight="1" x14ac:dyDescent="0.25">
      <c r="A147" s="7" t="s">
        <v>58</v>
      </c>
      <c r="B147" s="7" t="s">
        <v>359</v>
      </c>
      <c r="C147" s="7" t="s">
        <v>71</v>
      </c>
      <c r="D147" s="7" t="s">
        <v>39</v>
      </c>
      <c r="E147" s="7" t="s">
        <v>266</v>
      </c>
      <c r="F147" s="5">
        <v>88670</v>
      </c>
      <c r="G147" s="7" t="s">
        <v>360</v>
      </c>
      <c r="I147" s="3">
        <v>0</v>
      </c>
      <c r="J147" s="3">
        <v>0</v>
      </c>
      <c r="K147" s="3">
        <v>204074.83</v>
      </c>
      <c r="L147" s="3">
        <v>0</v>
      </c>
      <c r="M147" s="3">
        <v>0</v>
      </c>
      <c r="N147" s="3">
        <v>204074.83</v>
      </c>
      <c r="O147" s="3">
        <v>0</v>
      </c>
      <c r="P147" s="3"/>
      <c r="Q147" s="3"/>
      <c r="R147" s="3"/>
      <c r="S147" s="3">
        <v>204074.83</v>
      </c>
    </row>
    <row r="148" spans="1:19" ht="15" customHeight="1" x14ac:dyDescent="0.25">
      <c r="A148" s="7" t="s">
        <v>58</v>
      </c>
      <c r="B148" s="7" t="s">
        <v>361</v>
      </c>
      <c r="C148" s="7" t="s">
        <v>362</v>
      </c>
      <c r="D148" s="7" t="s">
        <v>39</v>
      </c>
      <c r="E148" s="7" t="s">
        <v>266</v>
      </c>
      <c r="F148" s="5">
        <v>88670</v>
      </c>
      <c r="G148" s="7" t="s">
        <v>363</v>
      </c>
      <c r="I148" s="3">
        <v>0</v>
      </c>
      <c r="J148" s="3">
        <v>0</v>
      </c>
      <c r="K148" s="3">
        <v>396255.42</v>
      </c>
      <c r="L148" s="3">
        <v>0</v>
      </c>
      <c r="M148" s="3">
        <v>0</v>
      </c>
      <c r="N148" s="3">
        <v>396255.42</v>
      </c>
      <c r="O148" s="3">
        <v>0</v>
      </c>
      <c r="P148" s="3"/>
      <c r="Q148" s="3"/>
      <c r="R148" s="3"/>
      <c r="S148" s="3">
        <v>396255.42</v>
      </c>
    </row>
    <row r="149" spans="1:19" ht="15" customHeight="1" x14ac:dyDescent="0.25">
      <c r="A149" s="7" t="s">
        <v>58</v>
      </c>
      <c r="B149" s="7" t="s">
        <v>364</v>
      </c>
      <c r="C149" s="7" t="s">
        <v>365</v>
      </c>
      <c r="D149" s="7" t="s">
        <v>80</v>
      </c>
      <c r="E149" s="7" t="s">
        <v>266</v>
      </c>
      <c r="F149" s="5">
        <v>88680</v>
      </c>
      <c r="G149" s="7" t="s">
        <v>366</v>
      </c>
      <c r="I149" s="3">
        <v>6445</v>
      </c>
      <c r="J149" s="3">
        <v>0</v>
      </c>
      <c r="K149" s="3">
        <v>6445</v>
      </c>
      <c r="L149" s="3">
        <v>0</v>
      </c>
      <c r="M149" s="3">
        <v>0</v>
      </c>
      <c r="N149" s="3">
        <v>6445</v>
      </c>
      <c r="O149" s="3">
        <v>0</v>
      </c>
      <c r="P149" s="3"/>
      <c r="Q149" s="3"/>
      <c r="R149" s="3"/>
      <c r="S149" s="3">
        <v>6445</v>
      </c>
    </row>
    <row r="150" spans="1:19" ht="15" customHeight="1" x14ac:dyDescent="0.25">
      <c r="A150" s="7" t="s">
        <v>58</v>
      </c>
      <c r="B150" s="7" t="s">
        <v>367</v>
      </c>
      <c r="C150" s="7" t="s">
        <v>110</v>
      </c>
      <c r="D150" s="7" t="s">
        <v>35</v>
      </c>
      <c r="E150" s="7" t="s">
        <v>368</v>
      </c>
      <c r="F150" s="5">
        <v>85120</v>
      </c>
      <c r="G150" s="7" t="s">
        <v>369</v>
      </c>
      <c r="I150" s="3">
        <v>5856855</v>
      </c>
      <c r="J150" s="3">
        <v>845104.25</v>
      </c>
      <c r="K150" s="3">
        <v>9072410</v>
      </c>
      <c r="L150" s="3">
        <v>-60659</v>
      </c>
      <c r="M150" s="3">
        <v>357000</v>
      </c>
      <c r="N150" s="3">
        <v>9368751</v>
      </c>
      <c r="O150" s="3">
        <v>5832672</v>
      </c>
      <c r="P150" s="3"/>
      <c r="Q150" s="3"/>
      <c r="R150" s="3"/>
      <c r="S150" s="3">
        <v>15201423</v>
      </c>
    </row>
    <row r="151" spans="1:19" ht="15" customHeight="1" x14ac:dyDescent="0.25">
      <c r="A151" s="7" t="s">
        <v>58</v>
      </c>
      <c r="B151" s="7" t="s">
        <v>370</v>
      </c>
      <c r="C151" s="7" t="s">
        <v>301</v>
      </c>
      <c r="D151" s="7" t="s">
        <v>35</v>
      </c>
      <c r="E151" s="7" t="s">
        <v>368</v>
      </c>
      <c r="F151" s="5">
        <v>85170</v>
      </c>
      <c r="G151" s="7" t="s">
        <v>371</v>
      </c>
      <c r="I151" s="3">
        <v>5718313</v>
      </c>
      <c r="J151" s="3">
        <v>2222880.5099999998</v>
      </c>
      <c r="K151" s="3">
        <v>800000</v>
      </c>
      <c r="L151" s="3">
        <v>1225431</v>
      </c>
      <c r="M151" s="3">
        <v>0</v>
      </c>
      <c r="N151" s="3">
        <v>2025431</v>
      </c>
      <c r="O151" s="3">
        <v>0</v>
      </c>
      <c r="P151" s="3"/>
      <c r="Q151" s="3"/>
      <c r="R151" s="3"/>
      <c r="S151" s="3">
        <v>2025431</v>
      </c>
    </row>
    <row r="152" spans="1:19" ht="15" customHeight="1" x14ac:dyDescent="0.25">
      <c r="A152" s="7" t="s">
        <v>58</v>
      </c>
      <c r="B152" s="7" t="s">
        <v>372</v>
      </c>
      <c r="C152" s="7" t="s">
        <v>110</v>
      </c>
      <c r="D152" s="7" t="s">
        <v>35</v>
      </c>
      <c r="E152" s="7" t="s">
        <v>368</v>
      </c>
      <c r="F152" s="5">
        <v>85170</v>
      </c>
      <c r="G152" s="7" t="s">
        <v>373</v>
      </c>
      <c r="I152" s="3">
        <v>75000</v>
      </c>
      <c r="J152" s="3">
        <v>68289.11</v>
      </c>
      <c r="K152" s="3">
        <v>75000</v>
      </c>
      <c r="L152" s="3">
        <v>6711</v>
      </c>
      <c r="M152" s="3">
        <v>-75000</v>
      </c>
      <c r="N152" s="3">
        <v>6711</v>
      </c>
      <c r="O152" s="3">
        <v>0</v>
      </c>
      <c r="P152" s="3"/>
      <c r="Q152" s="3"/>
      <c r="R152" s="3"/>
      <c r="S152" s="3">
        <v>6711</v>
      </c>
    </row>
    <row r="153" spans="1:19" ht="15" customHeight="1" x14ac:dyDescent="0.25">
      <c r="A153" s="7" t="s">
        <v>58</v>
      </c>
      <c r="B153" s="7" t="s">
        <v>374</v>
      </c>
      <c r="C153" s="7" t="s">
        <v>152</v>
      </c>
      <c r="D153" s="7" t="s">
        <v>80</v>
      </c>
      <c r="E153" s="7" t="s">
        <v>368</v>
      </c>
      <c r="F153" s="5">
        <v>88370</v>
      </c>
      <c r="G153" s="7" t="s">
        <v>375</v>
      </c>
      <c r="I153" s="3">
        <v>0</v>
      </c>
      <c r="J153" s="3">
        <v>0</v>
      </c>
      <c r="K153" s="3">
        <v>178772.67</v>
      </c>
      <c r="L153" s="3">
        <v>0</v>
      </c>
      <c r="M153" s="3">
        <v>0</v>
      </c>
      <c r="N153" s="3">
        <v>178772.67</v>
      </c>
      <c r="O153" s="3">
        <v>0</v>
      </c>
      <c r="P153" s="3"/>
      <c r="Q153" s="3"/>
      <c r="R153" s="3"/>
      <c r="S153" s="3">
        <v>178772.67</v>
      </c>
    </row>
    <row r="154" spans="1:19" ht="15" customHeight="1" x14ac:dyDescent="0.25">
      <c r="A154" s="7" t="s">
        <v>58</v>
      </c>
      <c r="B154" s="7" t="s">
        <v>376</v>
      </c>
      <c r="C154" s="7" t="s">
        <v>60</v>
      </c>
      <c r="D154" s="7" t="s">
        <v>39</v>
      </c>
      <c r="E154" s="7" t="s">
        <v>368</v>
      </c>
      <c r="F154" s="5">
        <v>88670</v>
      </c>
      <c r="G154" s="7" t="s">
        <v>377</v>
      </c>
      <c r="I154" s="3">
        <v>164012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/>
      <c r="Q154" s="3"/>
      <c r="R154" s="3"/>
      <c r="S154" s="3">
        <v>0</v>
      </c>
    </row>
    <row r="155" spans="1:19" ht="15" customHeight="1" x14ac:dyDescent="0.25">
      <c r="A155" s="7" t="s">
        <v>58</v>
      </c>
      <c r="B155" s="7" t="s">
        <v>378</v>
      </c>
      <c r="C155" s="7" t="s">
        <v>74</v>
      </c>
      <c r="D155" s="7" t="s">
        <v>39</v>
      </c>
      <c r="E155" s="7" t="s">
        <v>368</v>
      </c>
      <c r="F155" s="5">
        <v>88670</v>
      </c>
      <c r="G155" s="7" t="s">
        <v>379</v>
      </c>
      <c r="I155" s="3">
        <v>5648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/>
      <c r="Q155" s="3"/>
      <c r="R155" s="3"/>
      <c r="S155" s="3">
        <v>0</v>
      </c>
    </row>
    <row r="156" spans="1:19" ht="15" customHeight="1" x14ac:dyDescent="0.25">
      <c r="A156" s="7" t="s">
        <v>58</v>
      </c>
      <c r="B156" s="7" t="s">
        <v>380</v>
      </c>
      <c r="C156" s="7" t="s">
        <v>60</v>
      </c>
      <c r="D156" s="7" t="s">
        <v>39</v>
      </c>
      <c r="E156" s="7" t="s">
        <v>368</v>
      </c>
      <c r="F156" s="5">
        <v>88670</v>
      </c>
      <c r="G156" s="7" t="s">
        <v>381</v>
      </c>
      <c r="I156" s="3">
        <v>5192</v>
      </c>
      <c r="J156" s="3">
        <v>5191.59</v>
      </c>
      <c r="K156" s="3">
        <v>0</v>
      </c>
      <c r="L156" s="3">
        <v>-1826</v>
      </c>
      <c r="M156" s="3">
        <v>1826</v>
      </c>
      <c r="N156" s="3">
        <v>0</v>
      </c>
      <c r="O156" s="3">
        <v>0</v>
      </c>
      <c r="P156" s="3"/>
      <c r="Q156" s="3"/>
      <c r="R156" s="3"/>
      <c r="S156" s="3">
        <v>0</v>
      </c>
    </row>
    <row r="157" spans="1:19" ht="15" customHeight="1" x14ac:dyDescent="0.25">
      <c r="A157" s="7" t="s">
        <v>58</v>
      </c>
      <c r="B157" s="7" t="s">
        <v>382</v>
      </c>
      <c r="C157" s="7" t="s">
        <v>301</v>
      </c>
      <c r="D157" s="7" t="s">
        <v>39</v>
      </c>
      <c r="E157" s="7" t="s">
        <v>368</v>
      </c>
      <c r="F157" s="5">
        <v>88670</v>
      </c>
      <c r="G157" s="7" t="s">
        <v>383</v>
      </c>
      <c r="I157" s="3">
        <v>1202998</v>
      </c>
      <c r="J157" s="3">
        <v>20716.91</v>
      </c>
      <c r="K157" s="3">
        <v>1100457</v>
      </c>
      <c r="L157" s="3">
        <v>81824</v>
      </c>
      <c r="M157" s="3">
        <v>0</v>
      </c>
      <c r="N157" s="3">
        <v>1182281</v>
      </c>
      <c r="O157" s="3">
        <v>0</v>
      </c>
      <c r="P157" s="3"/>
      <c r="Q157" s="3"/>
      <c r="R157" s="3"/>
      <c r="S157" s="3">
        <v>1182281</v>
      </c>
    </row>
    <row r="158" spans="1:19" ht="15" customHeight="1" x14ac:dyDescent="0.25">
      <c r="A158" s="7" t="s">
        <v>58</v>
      </c>
      <c r="B158" s="7" t="s">
        <v>384</v>
      </c>
      <c r="C158" s="7" t="s">
        <v>110</v>
      </c>
      <c r="D158" s="7" t="s">
        <v>39</v>
      </c>
      <c r="E158" s="7" t="s">
        <v>368</v>
      </c>
      <c r="F158" s="5">
        <v>88670</v>
      </c>
      <c r="G158" s="7" t="s">
        <v>385</v>
      </c>
      <c r="I158" s="3">
        <v>0</v>
      </c>
      <c r="J158" s="3">
        <v>0</v>
      </c>
      <c r="K158" s="3">
        <v>2000000</v>
      </c>
      <c r="L158" s="3">
        <v>0</v>
      </c>
      <c r="M158" s="3">
        <v>0</v>
      </c>
      <c r="N158" s="3">
        <v>2000000</v>
      </c>
      <c r="O158" s="3">
        <v>16753452.26</v>
      </c>
      <c r="P158" s="3"/>
      <c r="Q158" s="3"/>
      <c r="R158" s="3"/>
      <c r="S158" s="3">
        <v>18753452.259999998</v>
      </c>
    </row>
    <row r="159" spans="1:19" ht="15" customHeight="1" x14ac:dyDescent="0.25">
      <c r="A159" s="7" t="s">
        <v>58</v>
      </c>
      <c r="B159" s="7" t="s">
        <v>386</v>
      </c>
      <c r="C159" s="7" t="s">
        <v>387</v>
      </c>
      <c r="D159" s="7" t="s">
        <v>39</v>
      </c>
      <c r="E159" s="7" t="s">
        <v>368</v>
      </c>
      <c r="F159" s="5">
        <v>88670</v>
      </c>
      <c r="I159" s="3">
        <v>0</v>
      </c>
      <c r="J159" s="3">
        <v>0</v>
      </c>
      <c r="K159" s="3">
        <v>0</v>
      </c>
      <c r="L159" s="3">
        <v>0</v>
      </c>
      <c r="M159" s="3">
        <v>3000000</v>
      </c>
      <c r="N159" s="3">
        <v>3000000</v>
      </c>
      <c r="O159" s="3">
        <v>0</v>
      </c>
      <c r="P159" s="3"/>
      <c r="Q159" s="3"/>
      <c r="R159" s="3"/>
      <c r="S159" s="3">
        <v>3000000</v>
      </c>
    </row>
    <row r="160" spans="1:19" ht="15" customHeight="1" x14ac:dyDescent="0.25">
      <c r="A160" s="7" t="s">
        <v>58</v>
      </c>
      <c r="B160" s="7" t="s">
        <v>388</v>
      </c>
      <c r="C160" s="7" t="s">
        <v>389</v>
      </c>
      <c r="D160" s="7" t="s">
        <v>39</v>
      </c>
      <c r="E160" s="7" t="s">
        <v>368</v>
      </c>
      <c r="F160" s="5">
        <v>88690</v>
      </c>
      <c r="G160" s="7" t="s">
        <v>390</v>
      </c>
      <c r="I160" s="3">
        <v>799876</v>
      </c>
      <c r="J160" s="3">
        <v>0</v>
      </c>
      <c r="K160" s="3">
        <v>799879</v>
      </c>
      <c r="L160" s="3">
        <v>0</v>
      </c>
      <c r="M160" s="3">
        <v>0</v>
      </c>
      <c r="N160" s="3">
        <v>799879</v>
      </c>
      <c r="O160" s="3">
        <v>0</v>
      </c>
      <c r="P160" s="3"/>
      <c r="Q160" s="3"/>
      <c r="R160" s="3"/>
      <c r="S160" s="3">
        <v>799879</v>
      </c>
    </row>
    <row r="161" spans="1:19" ht="15" customHeight="1" x14ac:dyDescent="0.25">
      <c r="A161" s="7" t="s">
        <v>58</v>
      </c>
      <c r="B161" s="7" t="s">
        <v>391</v>
      </c>
      <c r="C161" s="7" t="s">
        <v>392</v>
      </c>
      <c r="D161" s="7" t="s">
        <v>35</v>
      </c>
      <c r="E161" s="7" t="s">
        <v>393</v>
      </c>
      <c r="F161" s="5">
        <v>85130</v>
      </c>
      <c r="G161" s="7" t="s">
        <v>394</v>
      </c>
      <c r="I161" s="3">
        <v>25139</v>
      </c>
      <c r="J161" s="3">
        <v>5884.35</v>
      </c>
      <c r="K161" s="3">
        <v>19818</v>
      </c>
      <c r="L161" s="3">
        <v>-563</v>
      </c>
      <c r="M161" s="3">
        <v>0</v>
      </c>
      <c r="N161" s="3">
        <v>19255</v>
      </c>
      <c r="O161" s="3">
        <v>0</v>
      </c>
      <c r="P161" s="3"/>
      <c r="Q161" s="3"/>
      <c r="R161" s="3"/>
      <c r="S161" s="3">
        <v>19255</v>
      </c>
    </row>
    <row r="162" spans="1:19" ht="15" customHeight="1" x14ac:dyDescent="0.25">
      <c r="A162" s="7" t="s">
        <v>58</v>
      </c>
      <c r="B162" s="7" t="s">
        <v>395</v>
      </c>
      <c r="C162" s="7" t="s">
        <v>396</v>
      </c>
      <c r="D162" s="7" t="s">
        <v>35</v>
      </c>
      <c r="E162" s="7" t="s">
        <v>393</v>
      </c>
      <c r="F162" s="5">
        <v>85130</v>
      </c>
      <c r="G162" s="7" t="s">
        <v>397</v>
      </c>
      <c r="I162" s="3">
        <v>74377</v>
      </c>
      <c r="J162" s="3">
        <v>0</v>
      </c>
      <c r="K162" s="3">
        <v>24377</v>
      </c>
      <c r="L162" s="3">
        <v>70000</v>
      </c>
      <c r="M162" s="3">
        <v>0</v>
      </c>
      <c r="N162" s="3">
        <v>94377</v>
      </c>
      <c r="O162" s="3">
        <v>20000</v>
      </c>
      <c r="P162" s="3"/>
      <c r="Q162" s="3"/>
      <c r="R162" s="3"/>
      <c r="S162" s="3">
        <v>114377</v>
      </c>
    </row>
    <row r="163" spans="1:19" ht="15" customHeight="1" x14ac:dyDescent="0.25">
      <c r="A163" s="7" t="s">
        <v>58</v>
      </c>
      <c r="B163" s="7" t="s">
        <v>398</v>
      </c>
      <c r="C163" s="7" t="s">
        <v>399</v>
      </c>
      <c r="D163" s="7" t="s">
        <v>22</v>
      </c>
      <c r="E163" s="7" t="s">
        <v>393</v>
      </c>
      <c r="F163" s="5">
        <v>85830</v>
      </c>
      <c r="G163" s="7" t="s">
        <v>400</v>
      </c>
      <c r="H163" s="7" t="s">
        <v>401</v>
      </c>
      <c r="I163" s="3">
        <v>195353</v>
      </c>
      <c r="J163" s="3">
        <v>0</v>
      </c>
      <c r="K163" s="3">
        <v>195353</v>
      </c>
      <c r="L163" s="3">
        <v>0</v>
      </c>
      <c r="M163" s="3">
        <v>0</v>
      </c>
      <c r="N163" s="3">
        <v>195353</v>
      </c>
      <c r="O163" s="3">
        <v>0</v>
      </c>
      <c r="P163" s="3"/>
      <c r="Q163" s="3"/>
      <c r="R163" s="3"/>
      <c r="S163" s="3">
        <v>195353</v>
      </c>
    </row>
    <row r="164" spans="1:19" ht="15" customHeight="1" x14ac:dyDescent="0.25">
      <c r="A164" s="7" t="s">
        <v>58</v>
      </c>
      <c r="B164" s="7" t="s">
        <v>402</v>
      </c>
      <c r="C164" s="7" t="s">
        <v>403</v>
      </c>
      <c r="D164" s="7" t="s">
        <v>39</v>
      </c>
      <c r="E164" s="7" t="s">
        <v>393</v>
      </c>
      <c r="F164" s="5">
        <v>86130</v>
      </c>
      <c r="G164" s="7" t="s">
        <v>404</v>
      </c>
      <c r="H164" s="7" t="s">
        <v>405</v>
      </c>
      <c r="I164" s="3">
        <v>174961</v>
      </c>
      <c r="J164" s="3">
        <v>532.39</v>
      </c>
      <c r="K164" s="3">
        <v>174429</v>
      </c>
      <c r="L164" s="3">
        <v>-15000</v>
      </c>
      <c r="M164" s="3">
        <v>15000</v>
      </c>
      <c r="N164" s="3">
        <v>174429</v>
      </c>
      <c r="O164" s="3">
        <v>0</v>
      </c>
      <c r="P164" s="3"/>
      <c r="Q164" s="3"/>
      <c r="R164" s="3"/>
      <c r="S164" s="3">
        <v>174429</v>
      </c>
    </row>
    <row r="165" spans="1:19" ht="15" customHeight="1" x14ac:dyDescent="0.25">
      <c r="A165" s="7" t="s">
        <v>58</v>
      </c>
      <c r="B165" s="7" t="s">
        <v>406</v>
      </c>
      <c r="C165" s="7" t="s">
        <v>403</v>
      </c>
      <c r="D165" s="7" t="s">
        <v>39</v>
      </c>
      <c r="E165" s="7" t="s">
        <v>393</v>
      </c>
      <c r="F165" s="5">
        <v>86130</v>
      </c>
      <c r="G165" s="7" t="s">
        <v>407</v>
      </c>
      <c r="H165" s="7" t="s">
        <v>408</v>
      </c>
      <c r="I165" s="3">
        <v>118271</v>
      </c>
      <c r="J165" s="3">
        <v>30042.739999999998</v>
      </c>
      <c r="K165" s="3">
        <v>0</v>
      </c>
      <c r="L165" s="3">
        <v>7158</v>
      </c>
      <c r="M165" s="3">
        <v>-7158</v>
      </c>
      <c r="N165" s="3">
        <v>0</v>
      </c>
      <c r="O165" s="3">
        <v>0</v>
      </c>
      <c r="P165" s="3"/>
      <c r="Q165" s="3"/>
      <c r="R165" s="3"/>
      <c r="S165" s="3">
        <v>0</v>
      </c>
    </row>
    <row r="166" spans="1:19" ht="15" customHeight="1" x14ac:dyDescent="0.25">
      <c r="A166" s="7" t="s">
        <v>58</v>
      </c>
      <c r="B166" s="7" t="s">
        <v>409</v>
      </c>
      <c r="C166" s="7" t="s">
        <v>83</v>
      </c>
      <c r="D166" s="7" t="s">
        <v>39</v>
      </c>
      <c r="E166" s="7" t="s">
        <v>393</v>
      </c>
      <c r="F166" s="5">
        <v>86130</v>
      </c>
      <c r="G166" s="7" t="s">
        <v>410</v>
      </c>
      <c r="H166" s="7" t="s">
        <v>411</v>
      </c>
      <c r="I166" s="3">
        <v>983521</v>
      </c>
      <c r="J166" s="3">
        <v>14076.68</v>
      </c>
      <c r="K166" s="3">
        <v>700000</v>
      </c>
      <c r="L166" s="3">
        <v>-14077</v>
      </c>
      <c r="M166" s="3">
        <v>0</v>
      </c>
      <c r="N166" s="3">
        <v>685923</v>
      </c>
      <c r="O166" s="3">
        <v>0</v>
      </c>
      <c r="P166" s="3"/>
      <c r="Q166" s="3"/>
      <c r="R166" s="3"/>
      <c r="S166" s="3">
        <v>685923</v>
      </c>
    </row>
    <row r="167" spans="1:19" ht="15" customHeight="1" x14ac:dyDescent="0.25">
      <c r="A167" s="7" t="s">
        <v>58</v>
      </c>
      <c r="B167" s="7" t="s">
        <v>412</v>
      </c>
      <c r="C167" s="7" t="s">
        <v>413</v>
      </c>
      <c r="D167" s="7" t="s">
        <v>39</v>
      </c>
      <c r="E167" s="7" t="s">
        <v>393</v>
      </c>
      <c r="F167" s="5">
        <v>86130</v>
      </c>
      <c r="G167" s="7" t="s">
        <v>414</v>
      </c>
      <c r="I167" s="3">
        <v>7616880</v>
      </c>
      <c r="J167" s="3">
        <v>6548824.7700000005</v>
      </c>
      <c r="K167" s="3">
        <v>1504137</v>
      </c>
      <c r="L167" s="3">
        <v>1063918</v>
      </c>
      <c r="M167" s="3">
        <v>0</v>
      </c>
      <c r="N167" s="3">
        <v>2568055</v>
      </c>
      <c r="O167" s="3">
        <v>0</v>
      </c>
      <c r="P167" s="3"/>
      <c r="Q167" s="3"/>
      <c r="R167" s="3"/>
      <c r="S167" s="3">
        <v>2568055</v>
      </c>
    </row>
    <row r="168" spans="1:19" ht="15" customHeight="1" x14ac:dyDescent="0.25">
      <c r="A168" s="7" t="s">
        <v>58</v>
      </c>
      <c r="B168" s="7" t="s">
        <v>415</v>
      </c>
      <c r="C168" s="7" t="s">
        <v>413</v>
      </c>
      <c r="D168" s="7" t="s">
        <v>39</v>
      </c>
      <c r="E168" s="7" t="s">
        <v>393</v>
      </c>
      <c r="F168" s="5">
        <v>86130</v>
      </c>
      <c r="G168" s="7" t="s">
        <v>414</v>
      </c>
      <c r="H168" s="7" t="s">
        <v>416</v>
      </c>
      <c r="I168" s="3">
        <v>1367665</v>
      </c>
      <c r="J168" s="3">
        <v>0</v>
      </c>
      <c r="K168" s="3">
        <v>1367665</v>
      </c>
      <c r="L168" s="3">
        <v>0</v>
      </c>
      <c r="M168" s="3">
        <v>0</v>
      </c>
      <c r="N168" s="3">
        <v>1367665</v>
      </c>
      <c r="O168" s="3">
        <v>0</v>
      </c>
      <c r="P168" s="3"/>
      <c r="Q168" s="3"/>
      <c r="R168" s="3"/>
      <c r="S168" s="3">
        <v>1367665</v>
      </c>
    </row>
    <row r="169" spans="1:19" ht="15" customHeight="1" x14ac:dyDescent="0.25">
      <c r="A169" s="7" t="s">
        <v>58</v>
      </c>
      <c r="B169" s="7" t="s">
        <v>417</v>
      </c>
      <c r="C169" s="7" t="s">
        <v>418</v>
      </c>
      <c r="D169" s="7" t="s">
        <v>39</v>
      </c>
      <c r="E169" s="7" t="s">
        <v>393</v>
      </c>
      <c r="F169" s="5">
        <v>86130</v>
      </c>
      <c r="G169" s="7" t="s">
        <v>419</v>
      </c>
      <c r="I169" s="3">
        <v>14941051</v>
      </c>
      <c r="J169" s="3">
        <v>9114069.290000001</v>
      </c>
      <c r="K169" s="3">
        <v>502000</v>
      </c>
      <c r="L169" s="3">
        <v>-232376</v>
      </c>
      <c r="M169" s="3">
        <v>0</v>
      </c>
      <c r="N169" s="3">
        <v>269624</v>
      </c>
      <c r="O169" s="3">
        <v>0</v>
      </c>
      <c r="P169" s="3"/>
      <c r="Q169" s="3"/>
      <c r="R169" s="3"/>
      <c r="S169" s="3">
        <v>269624</v>
      </c>
    </row>
    <row r="170" spans="1:19" ht="15" customHeight="1" x14ac:dyDescent="0.25">
      <c r="A170" s="7" t="s">
        <v>58</v>
      </c>
      <c r="B170" s="7" t="s">
        <v>420</v>
      </c>
      <c r="C170" s="7" t="s">
        <v>421</v>
      </c>
      <c r="D170" s="7" t="s">
        <v>39</v>
      </c>
      <c r="E170" s="7" t="s">
        <v>393</v>
      </c>
      <c r="F170" s="5">
        <v>86130</v>
      </c>
      <c r="G170" s="7" t="s">
        <v>422</v>
      </c>
      <c r="H170" s="7" t="s">
        <v>423</v>
      </c>
      <c r="I170" s="3">
        <v>259778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/>
      <c r="Q170" s="3"/>
      <c r="R170" s="3"/>
      <c r="S170" s="3">
        <v>0</v>
      </c>
    </row>
    <row r="171" spans="1:19" ht="15" customHeight="1" x14ac:dyDescent="0.25">
      <c r="A171" s="7" t="s">
        <v>58</v>
      </c>
      <c r="B171" s="7" t="s">
        <v>424</v>
      </c>
      <c r="C171" s="7" t="s">
        <v>403</v>
      </c>
      <c r="D171" s="7" t="s">
        <v>39</v>
      </c>
      <c r="E171" s="7" t="s">
        <v>393</v>
      </c>
      <c r="F171" s="5">
        <v>86130</v>
      </c>
      <c r="G171" s="7" t="s">
        <v>425</v>
      </c>
      <c r="I171" s="3">
        <v>100000</v>
      </c>
      <c r="J171" s="3">
        <v>0</v>
      </c>
      <c r="K171" s="3">
        <v>100000</v>
      </c>
      <c r="L171" s="3">
        <v>0</v>
      </c>
      <c r="M171" s="3">
        <v>0</v>
      </c>
      <c r="N171" s="3">
        <v>100000</v>
      </c>
      <c r="O171" s="3">
        <v>0</v>
      </c>
      <c r="P171" s="3"/>
      <c r="Q171" s="3"/>
      <c r="R171" s="3"/>
      <c r="S171" s="3">
        <v>100000</v>
      </c>
    </row>
    <row r="172" spans="1:19" ht="15" customHeight="1" x14ac:dyDescent="0.25">
      <c r="A172" s="7" t="s">
        <v>58</v>
      </c>
      <c r="B172" s="7" t="s">
        <v>426</v>
      </c>
      <c r="C172" s="7" t="s">
        <v>83</v>
      </c>
      <c r="D172" s="7" t="s">
        <v>39</v>
      </c>
      <c r="E172" s="7" t="s">
        <v>393</v>
      </c>
      <c r="F172" s="5">
        <v>86130</v>
      </c>
      <c r="I172" s="3">
        <v>0</v>
      </c>
      <c r="J172" s="3">
        <v>0</v>
      </c>
      <c r="K172" s="3">
        <v>350000</v>
      </c>
      <c r="L172" s="3">
        <v>0</v>
      </c>
      <c r="M172" s="3">
        <v>0</v>
      </c>
      <c r="N172" s="3">
        <v>350000</v>
      </c>
      <c r="O172" s="3">
        <v>0</v>
      </c>
      <c r="P172" s="3"/>
      <c r="Q172" s="3"/>
      <c r="R172" s="3"/>
      <c r="S172" s="3">
        <v>350000</v>
      </c>
    </row>
    <row r="173" spans="1:19" ht="15" customHeight="1" x14ac:dyDescent="0.25">
      <c r="A173" s="7" t="s">
        <v>58</v>
      </c>
      <c r="B173" s="7" t="s">
        <v>427</v>
      </c>
      <c r="C173" s="7" t="s">
        <v>83</v>
      </c>
      <c r="D173" s="7" t="s">
        <v>35</v>
      </c>
      <c r="E173" s="7" t="s">
        <v>428</v>
      </c>
      <c r="F173" s="5">
        <v>85170</v>
      </c>
      <c r="I173" s="3">
        <v>426322</v>
      </c>
      <c r="J173" s="3">
        <v>0</v>
      </c>
      <c r="K173" s="3">
        <v>800000</v>
      </c>
      <c r="L173" s="3">
        <v>-381678</v>
      </c>
      <c r="M173" s="3">
        <v>381678</v>
      </c>
      <c r="N173" s="3">
        <v>800000</v>
      </c>
      <c r="O173" s="3">
        <v>500000</v>
      </c>
      <c r="P173" s="3">
        <v>500000</v>
      </c>
      <c r="Q173" s="3">
        <v>500000</v>
      </c>
      <c r="R173" s="3">
        <v>500000</v>
      </c>
      <c r="S173" s="3">
        <v>2800000</v>
      </c>
    </row>
    <row r="174" spans="1:19" ht="15" customHeight="1" x14ac:dyDescent="0.25">
      <c r="A174" s="7" t="s">
        <v>58</v>
      </c>
      <c r="B174" s="7" t="s">
        <v>429</v>
      </c>
      <c r="C174" s="7" t="s">
        <v>83</v>
      </c>
      <c r="D174" s="7" t="s">
        <v>35</v>
      </c>
      <c r="E174" s="7" t="s">
        <v>428</v>
      </c>
      <c r="F174" s="5">
        <v>85170</v>
      </c>
      <c r="G174" s="7" t="s">
        <v>430</v>
      </c>
      <c r="I174" s="3">
        <v>990055</v>
      </c>
      <c r="J174" s="3">
        <v>871675.51</v>
      </c>
      <c r="K174" s="3">
        <v>500000</v>
      </c>
      <c r="L174" s="3">
        <v>-673414</v>
      </c>
      <c r="M174" s="3">
        <v>673414</v>
      </c>
      <c r="N174" s="3">
        <v>500000</v>
      </c>
      <c r="O174" s="3">
        <v>500000</v>
      </c>
      <c r="P174" s="3">
        <v>500000</v>
      </c>
      <c r="Q174" s="3">
        <v>500000</v>
      </c>
      <c r="R174" s="3">
        <v>500000</v>
      </c>
      <c r="S174" s="3">
        <v>2500000</v>
      </c>
    </row>
    <row r="175" spans="1:19" ht="15" customHeight="1" x14ac:dyDescent="0.25">
      <c r="A175" s="7" t="s">
        <v>58</v>
      </c>
      <c r="B175" s="7" t="s">
        <v>429</v>
      </c>
      <c r="C175" s="7" t="s">
        <v>83</v>
      </c>
      <c r="D175" s="7" t="s">
        <v>35</v>
      </c>
      <c r="E175" s="7" t="s">
        <v>428</v>
      </c>
      <c r="F175" s="5">
        <v>85270</v>
      </c>
      <c r="G175" s="7" t="s">
        <v>430</v>
      </c>
      <c r="I175" s="3">
        <v>1</v>
      </c>
      <c r="J175" s="3">
        <v>0</v>
      </c>
      <c r="K175" s="3">
        <v>1</v>
      </c>
      <c r="L175" s="3">
        <v>0</v>
      </c>
      <c r="M175" s="3">
        <v>0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5</v>
      </c>
    </row>
    <row r="176" spans="1:19" ht="15" customHeight="1" x14ac:dyDescent="0.25">
      <c r="A176" s="7" t="s">
        <v>58</v>
      </c>
      <c r="B176" s="7" t="s">
        <v>431</v>
      </c>
      <c r="C176" s="7" t="s">
        <v>83</v>
      </c>
      <c r="D176" s="7" t="s">
        <v>35</v>
      </c>
      <c r="E176" s="7" t="s">
        <v>428</v>
      </c>
      <c r="F176" s="5">
        <v>85410</v>
      </c>
      <c r="G176" s="7" t="s">
        <v>432</v>
      </c>
      <c r="I176" s="3">
        <v>140000</v>
      </c>
      <c r="J176" s="3">
        <v>0</v>
      </c>
      <c r="K176" s="3">
        <v>140000</v>
      </c>
      <c r="L176" s="3">
        <v>0</v>
      </c>
      <c r="M176" s="3">
        <v>0</v>
      </c>
      <c r="N176" s="3">
        <v>140000</v>
      </c>
      <c r="O176" s="3">
        <v>60000</v>
      </c>
      <c r="P176" s="3">
        <v>60000</v>
      </c>
      <c r="Q176" s="3">
        <v>60000</v>
      </c>
      <c r="R176" s="3">
        <v>60000</v>
      </c>
      <c r="S176" s="3">
        <v>380000</v>
      </c>
    </row>
    <row r="177" spans="1:19" ht="15" customHeight="1" x14ac:dyDescent="0.25">
      <c r="A177" s="7" t="s">
        <v>58</v>
      </c>
      <c r="B177" s="7" t="s">
        <v>433</v>
      </c>
      <c r="C177" s="7" t="s">
        <v>83</v>
      </c>
      <c r="D177" s="7" t="s">
        <v>22</v>
      </c>
      <c r="E177" s="7" t="s">
        <v>428</v>
      </c>
      <c r="F177" s="5">
        <v>85870</v>
      </c>
      <c r="G177" s="7" t="s">
        <v>434</v>
      </c>
      <c r="H177" s="7" t="s">
        <v>435</v>
      </c>
      <c r="I177" s="3">
        <v>182557</v>
      </c>
      <c r="J177" s="3">
        <v>0</v>
      </c>
      <c r="K177" s="3">
        <v>182557</v>
      </c>
      <c r="L177" s="3">
        <v>0</v>
      </c>
      <c r="M177" s="3">
        <v>0</v>
      </c>
      <c r="N177" s="3">
        <v>182557</v>
      </c>
      <c r="O177" s="3">
        <v>0</v>
      </c>
      <c r="P177" s="3"/>
      <c r="Q177" s="3"/>
      <c r="R177" s="3"/>
      <c r="S177" s="3">
        <v>182557</v>
      </c>
    </row>
    <row r="178" spans="1:19" ht="15" customHeight="1" x14ac:dyDescent="0.25">
      <c r="A178" s="7" t="s">
        <v>58</v>
      </c>
      <c r="B178" s="7" t="s">
        <v>436</v>
      </c>
      <c r="C178" s="7" t="s">
        <v>437</v>
      </c>
      <c r="D178" s="7" t="s">
        <v>22</v>
      </c>
      <c r="E178" s="7" t="s">
        <v>428</v>
      </c>
      <c r="F178" s="5">
        <v>85870</v>
      </c>
      <c r="G178" s="7" t="s">
        <v>438</v>
      </c>
      <c r="H178" s="7" t="s">
        <v>435</v>
      </c>
      <c r="I178" s="3">
        <v>100000</v>
      </c>
      <c r="J178" s="3">
        <v>0</v>
      </c>
      <c r="K178" s="3">
        <v>100000</v>
      </c>
      <c r="L178" s="3">
        <v>0</v>
      </c>
      <c r="M178" s="3">
        <v>0</v>
      </c>
      <c r="N178" s="3">
        <v>100000</v>
      </c>
      <c r="O178" s="3">
        <v>0</v>
      </c>
      <c r="P178" s="3"/>
      <c r="Q178" s="3"/>
      <c r="R178" s="3"/>
      <c r="S178" s="3">
        <v>100000</v>
      </c>
    </row>
    <row r="179" spans="1:19" ht="15" customHeight="1" x14ac:dyDescent="0.25">
      <c r="A179" s="7" t="s">
        <v>58</v>
      </c>
      <c r="B179" s="7" t="s">
        <v>439</v>
      </c>
      <c r="C179" s="7" t="s">
        <v>437</v>
      </c>
      <c r="D179" s="7" t="s">
        <v>22</v>
      </c>
      <c r="E179" s="7" t="s">
        <v>428</v>
      </c>
      <c r="F179" s="5">
        <v>85870</v>
      </c>
      <c r="G179" s="7" t="s">
        <v>440</v>
      </c>
      <c r="H179" s="7" t="s">
        <v>435</v>
      </c>
      <c r="I179" s="3">
        <v>32400</v>
      </c>
      <c r="J179" s="3">
        <v>0</v>
      </c>
      <c r="K179" s="3">
        <v>32400</v>
      </c>
      <c r="L179" s="3">
        <v>0</v>
      </c>
      <c r="M179" s="3">
        <v>0</v>
      </c>
      <c r="N179" s="3">
        <v>32400</v>
      </c>
      <c r="O179" s="3">
        <v>0</v>
      </c>
      <c r="P179" s="3"/>
      <c r="Q179" s="3"/>
      <c r="R179" s="3"/>
      <c r="S179" s="3">
        <v>32400</v>
      </c>
    </row>
    <row r="180" spans="1:19" ht="15" customHeight="1" x14ac:dyDescent="0.25">
      <c r="A180" s="7" t="s">
        <v>58</v>
      </c>
      <c r="B180" s="7" t="s">
        <v>441</v>
      </c>
      <c r="C180" s="7" t="s">
        <v>83</v>
      </c>
      <c r="D180" s="7" t="s">
        <v>39</v>
      </c>
      <c r="E180" s="7" t="s">
        <v>428</v>
      </c>
      <c r="F180" s="5">
        <v>86130</v>
      </c>
      <c r="G180" s="7" t="s">
        <v>442</v>
      </c>
      <c r="H180" s="7" t="s">
        <v>443</v>
      </c>
      <c r="I180" s="3">
        <v>106723</v>
      </c>
      <c r="J180" s="3">
        <v>19335.45</v>
      </c>
      <c r="K180" s="3">
        <v>0</v>
      </c>
      <c r="L180" s="3">
        <v>-389</v>
      </c>
      <c r="M180" s="3">
        <v>389</v>
      </c>
      <c r="N180" s="3">
        <v>0</v>
      </c>
      <c r="O180" s="3">
        <v>0</v>
      </c>
      <c r="P180" s="3"/>
      <c r="Q180" s="3"/>
      <c r="R180" s="3"/>
      <c r="S180" s="3">
        <v>0</v>
      </c>
    </row>
    <row r="181" spans="1:19" ht="15" customHeight="1" x14ac:dyDescent="0.25">
      <c r="A181" s="7" t="s">
        <v>58</v>
      </c>
      <c r="B181" s="7" t="s">
        <v>444</v>
      </c>
      <c r="C181" s="7" t="s">
        <v>60</v>
      </c>
      <c r="D181" s="7" t="s">
        <v>39</v>
      </c>
      <c r="E181" s="7" t="s">
        <v>428</v>
      </c>
      <c r="F181" s="5">
        <v>88670</v>
      </c>
      <c r="G181" s="7" t="s">
        <v>445</v>
      </c>
      <c r="I181" s="3">
        <v>381</v>
      </c>
      <c r="J181" s="3">
        <v>380.43</v>
      </c>
      <c r="K181" s="3">
        <v>24842</v>
      </c>
      <c r="L181" s="3">
        <v>-24841</v>
      </c>
      <c r="M181" s="3">
        <v>-1</v>
      </c>
      <c r="N181" s="3">
        <v>0</v>
      </c>
      <c r="O181" s="3">
        <v>0</v>
      </c>
      <c r="P181" s="3"/>
      <c r="Q181" s="3"/>
      <c r="R181" s="3"/>
      <c r="S181" s="3">
        <v>0</v>
      </c>
    </row>
    <row r="182" spans="1:19" ht="15" customHeight="1" x14ac:dyDescent="0.25">
      <c r="A182" s="7" t="s">
        <v>58</v>
      </c>
      <c r="B182" s="7" t="s">
        <v>446</v>
      </c>
      <c r="C182" s="7" t="s">
        <v>60</v>
      </c>
      <c r="D182" s="7" t="s">
        <v>39</v>
      </c>
      <c r="E182" s="7" t="s">
        <v>428</v>
      </c>
      <c r="F182" s="5">
        <v>88670</v>
      </c>
      <c r="G182" s="7" t="s">
        <v>447</v>
      </c>
      <c r="I182" s="3">
        <v>213</v>
      </c>
      <c r="J182" s="3">
        <v>212.59</v>
      </c>
      <c r="K182" s="3">
        <v>21086</v>
      </c>
      <c r="L182" s="3">
        <v>-21086</v>
      </c>
      <c r="M182" s="3">
        <v>0</v>
      </c>
      <c r="N182" s="3">
        <v>0</v>
      </c>
      <c r="O182" s="3">
        <v>0</v>
      </c>
      <c r="P182" s="3"/>
      <c r="Q182" s="3"/>
      <c r="R182" s="3"/>
      <c r="S182" s="3">
        <v>0</v>
      </c>
    </row>
    <row r="183" spans="1:19" ht="15" customHeight="1" x14ac:dyDescent="0.25">
      <c r="A183" s="7" t="s">
        <v>58</v>
      </c>
      <c r="B183" s="7" t="s">
        <v>448</v>
      </c>
      <c r="C183" s="7" t="s">
        <v>60</v>
      </c>
      <c r="D183" s="7" t="s">
        <v>39</v>
      </c>
      <c r="E183" s="7" t="s">
        <v>428</v>
      </c>
      <c r="F183" s="5">
        <v>88670</v>
      </c>
      <c r="G183" s="7" t="s">
        <v>449</v>
      </c>
      <c r="I183" s="3">
        <v>111</v>
      </c>
      <c r="J183" s="3">
        <v>110.72</v>
      </c>
      <c r="K183" s="3">
        <v>55951</v>
      </c>
      <c r="L183" s="3">
        <v>-55951</v>
      </c>
      <c r="M183" s="3">
        <v>0</v>
      </c>
      <c r="N183" s="3">
        <v>0</v>
      </c>
      <c r="O183" s="3">
        <v>0</v>
      </c>
      <c r="P183" s="3"/>
      <c r="Q183" s="3"/>
      <c r="R183" s="3"/>
      <c r="S183" s="3">
        <v>0</v>
      </c>
    </row>
    <row r="184" spans="1:19" ht="15" customHeight="1" x14ac:dyDescent="0.25">
      <c r="A184" s="7" t="s">
        <v>58</v>
      </c>
      <c r="B184" s="7" t="s">
        <v>450</v>
      </c>
      <c r="C184" s="7" t="s">
        <v>281</v>
      </c>
      <c r="D184" s="7" t="s">
        <v>39</v>
      </c>
      <c r="E184" s="7" t="s">
        <v>428</v>
      </c>
      <c r="F184" s="5">
        <v>88670</v>
      </c>
      <c r="G184" s="7" t="s">
        <v>451</v>
      </c>
      <c r="I184" s="3">
        <v>151200</v>
      </c>
      <c r="J184" s="3">
        <v>0</v>
      </c>
      <c r="K184" s="3">
        <v>151200</v>
      </c>
      <c r="L184" s="3">
        <v>0</v>
      </c>
      <c r="M184" s="3">
        <v>0</v>
      </c>
      <c r="N184" s="3">
        <v>151200</v>
      </c>
      <c r="O184" s="3">
        <v>0</v>
      </c>
      <c r="P184" s="3"/>
      <c r="Q184" s="3"/>
      <c r="R184" s="3"/>
      <c r="S184" s="3">
        <v>151200</v>
      </c>
    </row>
    <row r="185" spans="1:19" ht="15" customHeight="1" x14ac:dyDescent="0.25">
      <c r="A185" s="7" t="s">
        <v>58</v>
      </c>
      <c r="B185" s="7" t="s">
        <v>452</v>
      </c>
      <c r="C185" s="7" t="s">
        <v>453</v>
      </c>
      <c r="D185" s="7" t="s">
        <v>35</v>
      </c>
      <c r="E185" s="7" t="s">
        <v>454</v>
      </c>
      <c r="F185" s="5">
        <v>85410</v>
      </c>
      <c r="I185" s="3">
        <v>0</v>
      </c>
      <c r="J185" s="3">
        <v>0</v>
      </c>
      <c r="K185" s="3">
        <v>0</v>
      </c>
      <c r="L185" s="3">
        <v>0</v>
      </c>
      <c r="M185" s="3">
        <v>220000</v>
      </c>
      <c r="N185" s="3">
        <v>220000</v>
      </c>
      <c r="O185" s="3">
        <v>0</v>
      </c>
      <c r="P185" s="3"/>
      <c r="Q185" s="3"/>
      <c r="R185" s="3"/>
      <c r="S185" s="3">
        <v>220000</v>
      </c>
    </row>
    <row r="186" spans="1:19" ht="15" customHeight="1" x14ac:dyDescent="0.25">
      <c r="A186" s="7" t="s">
        <v>58</v>
      </c>
      <c r="B186" s="7" t="s">
        <v>455</v>
      </c>
      <c r="C186" s="7" t="s">
        <v>456</v>
      </c>
      <c r="D186" s="7" t="s">
        <v>22</v>
      </c>
      <c r="E186" s="7" t="s">
        <v>454</v>
      </c>
      <c r="F186" s="5">
        <v>85870</v>
      </c>
      <c r="G186" s="7" t="s">
        <v>457</v>
      </c>
      <c r="H186" s="7" t="s">
        <v>458</v>
      </c>
      <c r="I186" s="3">
        <v>89234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/>
      <c r="Q186" s="3"/>
      <c r="R186" s="3"/>
      <c r="S186" s="3">
        <v>0</v>
      </c>
    </row>
    <row r="187" spans="1:19" ht="15" customHeight="1" x14ac:dyDescent="0.25">
      <c r="A187" s="7" t="s">
        <v>58</v>
      </c>
      <c r="B187" s="7" t="s">
        <v>459</v>
      </c>
      <c r="C187" s="7" t="s">
        <v>86</v>
      </c>
      <c r="D187" s="7" t="s">
        <v>35</v>
      </c>
      <c r="E187" s="7" t="s">
        <v>460</v>
      </c>
      <c r="F187" s="5">
        <v>85170</v>
      </c>
      <c r="G187" s="7" t="s">
        <v>461</v>
      </c>
      <c r="I187" s="3">
        <v>1460621</v>
      </c>
      <c r="J187" s="3">
        <v>1349863.78</v>
      </c>
      <c r="K187" s="3">
        <v>60804</v>
      </c>
      <c r="L187" s="3">
        <v>356631</v>
      </c>
      <c r="M187" s="3">
        <v>-306678</v>
      </c>
      <c r="N187" s="3">
        <v>110757</v>
      </c>
      <c r="O187" s="3">
        <v>0</v>
      </c>
      <c r="P187" s="3"/>
      <c r="Q187" s="3"/>
      <c r="R187" s="3"/>
      <c r="S187" s="3">
        <v>110757</v>
      </c>
    </row>
    <row r="188" spans="1:19" ht="15" customHeight="1" x14ac:dyDescent="0.25">
      <c r="A188" s="7" t="s">
        <v>58</v>
      </c>
      <c r="B188" s="7" t="s">
        <v>462</v>
      </c>
      <c r="C188" s="7" t="s">
        <v>463</v>
      </c>
      <c r="D188" s="7" t="s">
        <v>35</v>
      </c>
      <c r="E188" s="7" t="s">
        <v>460</v>
      </c>
      <c r="F188" s="5">
        <v>85410</v>
      </c>
      <c r="G188" s="7" t="s">
        <v>464</v>
      </c>
      <c r="I188" s="3">
        <v>870614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/>
      <c r="Q188" s="3"/>
      <c r="R188" s="3"/>
      <c r="S188" s="3">
        <v>0</v>
      </c>
    </row>
    <row r="189" spans="1:19" ht="15" customHeight="1" x14ac:dyDescent="0.25">
      <c r="A189" s="7" t="s">
        <v>58</v>
      </c>
      <c r="B189" s="7" t="s">
        <v>465</v>
      </c>
      <c r="C189" s="7" t="s">
        <v>83</v>
      </c>
      <c r="D189" s="7" t="s">
        <v>35</v>
      </c>
      <c r="E189" s="7" t="s">
        <v>466</v>
      </c>
      <c r="F189" s="5">
        <v>85170</v>
      </c>
      <c r="G189" s="7" t="s">
        <v>467</v>
      </c>
      <c r="I189" s="3">
        <v>2250917</v>
      </c>
      <c r="J189" s="3">
        <v>426064.17</v>
      </c>
      <c r="K189" s="3">
        <v>1864347</v>
      </c>
      <c r="L189" s="3">
        <v>-214494</v>
      </c>
      <c r="M189" s="3">
        <v>0</v>
      </c>
      <c r="N189" s="3">
        <v>1649853</v>
      </c>
      <c r="O189" s="3">
        <v>1000000</v>
      </c>
      <c r="P189" s="3">
        <v>1000000</v>
      </c>
      <c r="Q189" s="3">
        <v>1000000</v>
      </c>
      <c r="R189" s="3">
        <v>1000000</v>
      </c>
      <c r="S189" s="3">
        <v>5649853</v>
      </c>
    </row>
    <row r="190" spans="1:19" ht="15" customHeight="1" x14ac:dyDescent="0.25">
      <c r="A190" s="7" t="s">
        <v>58</v>
      </c>
      <c r="B190" s="7" t="s">
        <v>468</v>
      </c>
      <c r="C190" s="7" t="s">
        <v>92</v>
      </c>
      <c r="D190" s="7" t="s">
        <v>35</v>
      </c>
      <c r="E190" s="7" t="s">
        <v>466</v>
      </c>
      <c r="F190" s="5">
        <v>85170</v>
      </c>
      <c r="G190" s="7" t="s">
        <v>469</v>
      </c>
      <c r="I190" s="3">
        <v>621566</v>
      </c>
      <c r="J190" s="3">
        <v>0</v>
      </c>
      <c r="K190" s="3">
        <v>621566</v>
      </c>
      <c r="L190" s="3">
        <v>0</v>
      </c>
      <c r="M190" s="3">
        <v>0</v>
      </c>
      <c r="N190" s="3">
        <v>621566</v>
      </c>
      <c r="O190" s="3">
        <v>0</v>
      </c>
      <c r="P190" s="3"/>
      <c r="Q190" s="3"/>
      <c r="R190" s="3"/>
      <c r="S190" s="3">
        <v>621566</v>
      </c>
    </row>
    <row r="191" spans="1:19" ht="15" customHeight="1" x14ac:dyDescent="0.25">
      <c r="A191" s="7" t="s">
        <v>58</v>
      </c>
      <c r="B191" s="7" t="s">
        <v>470</v>
      </c>
      <c r="C191" s="7" t="s">
        <v>152</v>
      </c>
      <c r="D191" s="7" t="s">
        <v>35</v>
      </c>
      <c r="E191" s="7" t="s">
        <v>466</v>
      </c>
      <c r="F191" s="5">
        <v>85170</v>
      </c>
      <c r="G191" s="7" t="s">
        <v>471</v>
      </c>
      <c r="I191" s="3">
        <v>300000</v>
      </c>
      <c r="J191" s="3">
        <v>0</v>
      </c>
      <c r="K191" s="3">
        <v>300000</v>
      </c>
      <c r="L191" s="3">
        <v>0</v>
      </c>
      <c r="M191" s="3">
        <v>0</v>
      </c>
      <c r="N191" s="3">
        <v>300000</v>
      </c>
      <c r="O191" s="3">
        <v>0</v>
      </c>
      <c r="P191" s="3"/>
      <c r="Q191" s="3"/>
      <c r="R191" s="3"/>
      <c r="S191" s="3">
        <v>300000</v>
      </c>
    </row>
    <row r="192" spans="1:19" ht="15" customHeight="1" x14ac:dyDescent="0.25">
      <c r="A192" s="7" t="s">
        <v>58</v>
      </c>
      <c r="B192" s="7" t="s">
        <v>472</v>
      </c>
      <c r="C192" s="7" t="s">
        <v>152</v>
      </c>
      <c r="D192" s="7" t="s">
        <v>35</v>
      </c>
      <c r="E192" s="7" t="s">
        <v>466</v>
      </c>
      <c r="F192" s="5">
        <v>85170</v>
      </c>
      <c r="G192" s="7" t="s">
        <v>473</v>
      </c>
      <c r="I192" s="3">
        <v>145783</v>
      </c>
      <c r="J192" s="3">
        <v>17743.440000000002</v>
      </c>
      <c r="K192" s="3">
        <v>144815</v>
      </c>
      <c r="L192" s="3">
        <v>-16775</v>
      </c>
      <c r="M192" s="3">
        <v>0</v>
      </c>
      <c r="N192" s="3">
        <v>128040</v>
      </c>
      <c r="O192" s="3">
        <v>0</v>
      </c>
      <c r="P192" s="3"/>
      <c r="Q192" s="3"/>
      <c r="R192" s="3"/>
      <c r="S192" s="3">
        <v>128040</v>
      </c>
    </row>
    <row r="193" spans="1:19" ht="15" customHeight="1" x14ac:dyDescent="0.25">
      <c r="A193" s="7" t="s">
        <v>58</v>
      </c>
      <c r="B193" s="7" t="s">
        <v>474</v>
      </c>
      <c r="C193" s="7" t="s">
        <v>475</v>
      </c>
      <c r="D193" s="7" t="s">
        <v>35</v>
      </c>
      <c r="E193" s="7" t="s">
        <v>466</v>
      </c>
      <c r="F193" s="5">
        <v>85170</v>
      </c>
      <c r="G193" s="7" t="s">
        <v>476</v>
      </c>
      <c r="I193" s="3">
        <v>95746</v>
      </c>
      <c r="J193" s="3">
        <v>26652.120000000003</v>
      </c>
      <c r="K193" s="3">
        <v>88662</v>
      </c>
      <c r="L193" s="3">
        <v>-19568</v>
      </c>
      <c r="M193" s="3">
        <v>0</v>
      </c>
      <c r="N193" s="3">
        <v>69094</v>
      </c>
      <c r="O193" s="3">
        <v>0</v>
      </c>
      <c r="P193" s="3"/>
      <c r="Q193" s="3"/>
      <c r="R193" s="3"/>
      <c r="S193" s="3">
        <v>69094</v>
      </c>
    </row>
    <row r="194" spans="1:19" ht="15" customHeight="1" x14ac:dyDescent="0.25">
      <c r="A194" s="7" t="s">
        <v>58</v>
      </c>
      <c r="B194" s="7" t="s">
        <v>477</v>
      </c>
      <c r="C194" s="7" t="s">
        <v>475</v>
      </c>
      <c r="D194" s="7" t="s">
        <v>35</v>
      </c>
      <c r="E194" s="7" t="s">
        <v>466</v>
      </c>
      <c r="F194" s="5">
        <v>85170</v>
      </c>
      <c r="G194" s="7" t="s">
        <v>478</v>
      </c>
      <c r="I194" s="3">
        <v>94147</v>
      </c>
      <c r="J194" s="3">
        <v>16908.29</v>
      </c>
      <c r="K194" s="3">
        <v>85223</v>
      </c>
      <c r="L194" s="3">
        <v>-7984</v>
      </c>
      <c r="M194" s="3">
        <v>0</v>
      </c>
      <c r="N194" s="3">
        <v>77239</v>
      </c>
      <c r="O194" s="3">
        <v>0</v>
      </c>
      <c r="P194" s="3"/>
      <c r="Q194" s="3"/>
      <c r="R194" s="3"/>
      <c r="S194" s="3">
        <v>77239</v>
      </c>
    </row>
    <row r="195" spans="1:19" ht="15" customHeight="1" x14ac:dyDescent="0.25">
      <c r="A195" s="7" t="s">
        <v>58</v>
      </c>
      <c r="B195" s="7" t="s">
        <v>479</v>
      </c>
      <c r="C195" s="7" t="s">
        <v>83</v>
      </c>
      <c r="D195" s="7" t="s">
        <v>35</v>
      </c>
      <c r="E195" s="7" t="s">
        <v>466</v>
      </c>
      <c r="F195" s="5">
        <v>85170</v>
      </c>
      <c r="G195" s="7" t="s">
        <v>480</v>
      </c>
      <c r="I195" s="3">
        <v>135564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/>
      <c r="Q195" s="3"/>
      <c r="R195" s="3"/>
      <c r="S195" s="3">
        <v>0</v>
      </c>
    </row>
    <row r="196" spans="1:19" ht="15" customHeight="1" x14ac:dyDescent="0.25">
      <c r="A196" s="7" t="s">
        <v>58</v>
      </c>
      <c r="B196" s="7" t="s">
        <v>481</v>
      </c>
      <c r="C196" s="7" t="s">
        <v>83</v>
      </c>
      <c r="D196" s="7" t="s">
        <v>35</v>
      </c>
      <c r="E196" s="7" t="s">
        <v>466</v>
      </c>
      <c r="F196" s="5">
        <v>85170</v>
      </c>
      <c r="G196" s="7" t="s">
        <v>482</v>
      </c>
      <c r="I196" s="3">
        <v>0</v>
      </c>
      <c r="J196" s="3">
        <v>0</v>
      </c>
      <c r="K196" s="3">
        <v>25000</v>
      </c>
      <c r="L196" s="3">
        <v>0</v>
      </c>
      <c r="M196" s="3">
        <v>0</v>
      </c>
      <c r="N196" s="3">
        <v>25000</v>
      </c>
      <c r="O196" s="3">
        <v>0</v>
      </c>
      <c r="P196" s="3"/>
      <c r="Q196" s="3"/>
      <c r="R196" s="3"/>
      <c r="S196" s="3">
        <v>25000</v>
      </c>
    </row>
    <row r="197" spans="1:19" ht="15" customHeight="1" x14ac:dyDescent="0.25">
      <c r="A197" s="7" t="s">
        <v>58</v>
      </c>
      <c r="B197" s="7" t="s">
        <v>483</v>
      </c>
      <c r="C197" s="7" t="s">
        <v>152</v>
      </c>
      <c r="D197" s="7" t="s">
        <v>35</v>
      </c>
      <c r="E197" s="7" t="s">
        <v>466</v>
      </c>
      <c r="F197" s="5">
        <v>85170</v>
      </c>
      <c r="G197" s="7" t="s">
        <v>484</v>
      </c>
      <c r="I197" s="3">
        <v>0</v>
      </c>
      <c r="J197" s="3">
        <v>0</v>
      </c>
      <c r="K197" s="3">
        <v>40000</v>
      </c>
      <c r="L197" s="3">
        <v>0</v>
      </c>
      <c r="M197" s="3">
        <v>0</v>
      </c>
      <c r="N197" s="3">
        <v>40000</v>
      </c>
      <c r="O197" s="3">
        <v>0</v>
      </c>
      <c r="P197" s="3"/>
      <c r="Q197" s="3"/>
      <c r="R197" s="3"/>
      <c r="S197" s="3">
        <v>40000</v>
      </c>
    </row>
    <row r="198" spans="1:19" ht="15" customHeight="1" x14ac:dyDescent="0.25">
      <c r="A198" s="7" t="s">
        <v>58</v>
      </c>
      <c r="B198" s="7" t="s">
        <v>485</v>
      </c>
      <c r="C198" s="7" t="s">
        <v>293</v>
      </c>
      <c r="D198" s="7" t="s">
        <v>35</v>
      </c>
      <c r="E198" s="7" t="s">
        <v>466</v>
      </c>
      <c r="F198" s="5">
        <v>85170</v>
      </c>
      <c r="G198" s="7" t="s">
        <v>486</v>
      </c>
      <c r="I198" s="3">
        <v>0</v>
      </c>
      <c r="J198" s="3">
        <v>0</v>
      </c>
      <c r="K198" s="3">
        <v>30000</v>
      </c>
      <c r="L198" s="3">
        <v>0</v>
      </c>
      <c r="M198" s="3">
        <v>0</v>
      </c>
      <c r="N198" s="3">
        <v>30000</v>
      </c>
      <c r="O198" s="3">
        <v>0</v>
      </c>
      <c r="P198" s="3"/>
      <c r="Q198" s="3"/>
      <c r="R198" s="3"/>
      <c r="S198" s="3">
        <v>30000</v>
      </c>
    </row>
    <row r="199" spans="1:19" ht="15" customHeight="1" x14ac:dyDescent="0.25">
      <c r="A199" s="7" t="s">
        <v>58</v>
      </c>
      <c r="B199" s="7" t="s">
        <v>487</v>
      </c>
      <c r="C199" s="7" t="s">
        <v>327</v>
      </c>
      <c r="D199" s="7" t="s">
        <v>35</v>
      </c>
      <c r="E199" s="7" t="s">
        <v>466</v>
      </c>
      <c r="F199" s="5">
        <v>85170</v>
      </c>
      <c r="G199" s="7" t="s">
        <v>488</v>
      </c>
      <c r="I199" s="3">
        <v>0</v>
      </c>
      <c r="J199" s="3">
        <v>0</v>
      </c>
      <c r="K199" s="3">
        <v>30000</v>
      </c>
      <c r="L199" s="3">
        <v>0</v>
      </c>
      <c r="M199" s="3">
        <v>0</v>
      </c>
      <c r="N199" s="3">
        <v>30000</v>
      </c>
      <c r="O199" s="3">
        <v>0</v>
      </c>
      <c r="P199" s="3"/>
      <c r="Q199" s="3"/>
      <c r="R199" s="3"/>
      <c r="S199" s="3">
        <v>30000</v>
      </c>
    </row>
    <row r="200" spans="1:19" ht="15" customHeight="1" x14ac:dyDescent="0.25">
      <c r="A200" s="7" t="s">
        <v>58</v>
      </c>
      <c r="B200" s="7" t="s">
        <v>489</v>
      </c>
      <c r="C200" s="7" t="s">
        <v>152</v>
      </c>
      <c r="D200" s="7" t="s">
        <v>35</v>
      </c>
      <c r="E200" s="7" t="s">
        <v>466</v>
      </c>
      <c r="F200" s="5">
        <v>85170</v>
      </c>
      <c r="G200" s="7" t="s">
        <v>490</v>
      </c>
      <c r="I200" s="3">
        <v>0</v>
      </c>
      <c r="J200" s="3">
        <v>0</v>
      </c>
      <c r="K200" s="3">
        <v>25000</v>
      </c>
      <c r="L200" s="3">
        <v>0</v>
      </c>
      <c r="M200" s="3">
        <v>0</v>
      </c>
      <c r="N200" s="3">
        <v>25000</v>
      </c>
      <c r="O200" s="3">
        <v>0</v>
      </c>
      <c r="P200" s="3"/>
      <c r="Q200" s="3"/>
      <c r="R200" s="3"/>
      <c r="S200" s="3">
        <v>25000</v>
      </c>
    </row>
    <row r="201" spans="1:19" ht="15" customHeight="1" x14ac:dyDescent="0.25">
      <c r="A201" s="7" t="s">
        <v>58</v>
      </c>
      <c r="B201" s="7" t="s">
        <v>491</v>
      </c>
      <c r="C201" s="7" t="s">
        <v>125</v>
      </c>
      <c r="D201" s="7" t="s">
        <v>35</v>
      </c>
      <c r="E201" s="7" t="s">
        <v>466</v>
      </c>
      <c r="F201" s="5">
        <v>87920</v>
      </c>
      <c r="G201" s="7" t="s">
        <v>492</v>
      </c>
      <c r="I201" s="3">
        <v>1770253</v>
      </c>
      <c r="J201" s="3">
        <v>1648711.28</v>
      </c>
      <c r="K201" s="3">
        <v>49464</v>
      </c>
      <c r="L201" s="3">
        <v>72078</v>
      </c>
      <c r="M201" s="3">
        <v>0</v>
      </c>
      <c r="N201" s="3">
        <v>121542</v>
      </c>
      <c r="O201" s="3">
        <v>0</v>
      </c>
      <c r="P201" s="3"/>
      <c r="Q201" s="3"/>
      <c r="R201" s="3"/>
      <c r="S201" s="3">
        <v>121542</v>
      </c>
    </row>
    <row r="202" spans="1:19" ht="15" customHeight="1" x14ac:dyDescent="0.25">
      <c r="A202" s="7" t="s">
        <v>58</v>
      </c>
      <c r="B202" s="7" t="s">
        <v>493</v>
      </c>
      <c r="C202" s="7" t="s">
        <v>83</v>
      </c>
      <c r="D202" s="7" t="s">
        <v>39</v>
      </c>
      <c r="E202" s="7" t="s">
        <v>466</v>
      </c>
      <c r="F202" s="5">
        <v>88670</v>
      </c>
      <c r="G202" s="7" t="s">
        <v>494</v>
      </c>
      <c r="I202" s="3">
        <v>2500000</v>
      </c>
      <c r="J202" s="3">
        <v>55899.12</v>
      </c>
      <c r="K202" s="3">
        <v>2476470</v>
      </c>
      <c r="L202" s="3">
        <v>-32369</v>
      </c>
      <c r="M202" s="3">
        <v>3097250</v>
      </c>
      <c r="N202" s="3">
        <v>5541351</v>
      </c>
      <c r="O202" s="3">
        <v>0</v>
      </c>
      <c r="P202" s="3"/>
      <c r="Q202" s="3"/>
      <c r="R202" s="3"/>
      <c r="S202" s="3">
        <v>5541351</v>
      </c>
    </row>
    <row r="203" spans="1:19" ht="15" customHeight="1" x14ac:dyDescent="0.25">
      <c r="A203" s="7" t="s">
        <v>58</v>
      </c>
      <c r="B203" s="7" t="s">
        <v>495</v>
      </c>
      <c r="C203" s="7" t="s">
        <v>83</v>
      </c>
      <c r="D203" s="7" t="s">
        <v>35</v>
      </c>
      <c r="E203" s="7" t="s">
        <v>496</v>
      </c>
      <c r="F203" s="5">
        <v>85170</v>
      </c>
      <c r="G203" s="7" t="s">
        <v>497</v>
      </c>
      <c r="I203" s="3">
        <v>600000</v>
      </c>
      <c r="J203" s="3">
        <v>215438.58000000002</v>
      </c>
      <c r="K203" s="3">
        <v>0</v>
      </c>
      <c r="L203" s="3">
        <v>384561</v>
      </c>
      <c r="M203" s="3">
        <v>0</v>
      </c>
      <c r="N203" s="3">
        <v>384561</v>
      </c>
      <c r="O203" s="3">
        <v>0</v>
      </c>
      <c r="P203" s="3"/>
      <c r="Q203" s="3"/>
      <c r="R203" s="3"/>
      <c r="S203" s="3">
        <v>384561</v>
      </c>
    </row>
    <row r="204" spans="1:19" ht="15" customHeight="1" x14ac:dyDescent="0.25">
      <c r="A204" s="7" t="s">
        <v>58</v>
      </c>
      <c r="B204" s="7" t="s">
        <v>498</v>
      </c>
      <c r="C204" s="7" t="s">
        <v>83</v>
      </c>
      <c r="D204" s="7" t="s">
        <v>35</v>
      </c>
      <c r="E204" s="7" t="s">
        <v>496</v>
      </c>
      <c r="F204" s="5">
        <v>85170</v>
      </c>
      <c r="G204" s="7" t="s">
        <v>499</v>
      </c>
      <c r="I204" s="3">
        <v>0</v>
      </c>
      <c r="J204" s="3">
        <v>0</v>
      </c>
      <c r="K204" s="3">
        <v>3000000</v>
      </c>
      <c r="L204" s="3">
        <v>0</v>
      </c>
      <c r="M204" s="3">
        <v>0</v>
      </c>
      <c r="N204" s="3">
        <v>3000000</v>
      </c>
      <c r="O204" s="3">
        <v>1500000</v>
      </c>
      <c r="P204" s="3"/>
      <c r="Q204" s="3"/>
      <c r="R204" s="3"/>
      <c r="S204" s="3">
        <v>4500000</v>
      </c>
    </row>
    <row r="205" spans="1:19" ht="15" customHeight="1" x14ac:dyDescent="0.25">
      <c r="A205" s="7" t="s">
        <v>58</v>
      </c>
      <c r="B205" s="7" t="s">
        <v>500</v>
      </c>
      <c r="C205" s="7" t="s">
        <v>60</v>
      </c>
      <c r="D205" s="7" t="s">
        <v>39</v>
      </c>
      <c r="E205" s="7" t="s">
        <v>496</v>
      </c>
      <c r="F205" s="5">
        <v>88670</v>
      </c>
      <c r="G205" s="7" t="s">
        <v>501</v>
      </c>
      <c r="I205" s="3">
        <v>172914</v>
      </c>
      <c r="J205" s="3">
        <v>128096.36</v>
      </c>
      <c r="K205" s="3">
        <v>0</v>
      </c>
      <c r="L205" s="3">
        <v>44818</v>
      </c>
      <c r="M205" s="3">
        <v>0</v>
      </c>
      <c r="N205" s="3">
        <v>44818</v>
      </c>
      <c r="O205" s="3">
        <v>0</v>
      </c>
      <c r="P205" s="3"/>
      <c r="Q205" s="3"/>
      <c r="R205" s="3"/>
      <c r="S205" s="3">
        <v>44818</v>
      </c>
    </row>
    <row r="206" spans="1:19" ht="15" customHeight="1" x14ac:dyDescent="0.25">
      <c r="A206" s="7" t="s">
        <v>58</v>
      </c>
      <c r="B206" s="7" t="s">
        <v>502</v>
      </c>
      <c r="C206" s="7" t="s">
        <v>437</v>
      </c>
      <c r="D206" s="7" t="s">
        <v>35</v>
      </c>
      <c r="E206" s="7" t="s">
        <v>503</v>
      </c>
      <c r="F206" s="5">
        <v>85170</v>
      </c>
      <c r="G206" s="7" t="s">
        <v>504</v>
      </c>
      <c r="I206" s="3">
        <v>54403</v>
      </c>
      <c r="J206" s="3">
        <v>46141.58</v>
      </c>
      <c r="K206" s="3">
        <v>11506</v>
      </c>
      <c r="L206" s="3">
        <v>-3245</v>
      </c>
      <c r="M206" s="3">
        <v>0</v>
      </c>
      <c r="N206" s="3">
        <v>8261</v>
      </c>
      <c r="O206" s="3">
        <v>0</v>
      </c>
      <c r="P206" s="3"/>
      <c r="Q206" s="3"/>
      <c r="R206" s="3"/>
      <c r="S206" s="3">
        <v>8261</v>
      </c>
    </row>
    <row r="207" spans="1:19" ht="15" customHeight="1" x14ac:dyDescent="0.25">
      <c r="A207" s="7" t="s">
        <v>58</v>
      </c>
      <c r="B207" s="7" t="s">
        <v>505</v>
      </c>
      <c r="C207" s="7" t="s">
        <v>437</v>
      </c>
      <c r="D207" s="7" t="s">
        <v>35</v>
      </c>
      <c r="E207" s="7" t="s">
        <v>503</v>
      </c>
      <c r="F207" s="5">
        <v>85170</v>
      </c>
      <c r="G207" s="7" t="s">
        <v>506</v>
      </c>
      <c r="I207" s="3">
        <v>16164</v>
      </c>
      <c r="J207" s="3">
        <v>3266.75</v>
      </c>
      <c r="K207" s="3">
        <v>35303</v>
      </c>
      <c r="L207" s="3">
        <v>7594</v>
      </c>
      <c r="M207" s="3">
        <v>0</v>
      </c>
      <c r="N207" s="3">
        <v>42897</v>
      </c>
      <c r="O207" s="3">
        <v>0</v>
      </c>
      <c r="P207" s="3"/>
      <c r="Q207" s="3"/>
      <c r="R207" s="3"/>
      <c r="S207" s="3">
        <v>42897</v>
      </c>
    </row>
    <row r="208" spans="1:19" ht="15" customHeight="1" x14ac:dyDescent="0.25">
      <c r="A208" s="7" t="s">
        <v>58</v>
      </c>
      <c r="B208" s="7" t="s">
        <v>507</v>
      </c>
      <c r="C208" s="7" t="s">
        <v>83</v>
      </c>
      <c r="D208" s="7" t="s">
        <v>35</v>
      </c>
      <c r="E208" s="7" t="s">
        <v>503</v>
      </c>
      <c r="F208" s="5">
        <v>85170</v>
      </c>
      <c r="G208" s="7" t="s">
        <v>508</v>
      </c>
      <c r="I208" s="3">
        <v>170203</v>
      </c>
      <c r="J208" s="3">
        <v>0</v>
      </c>
      <c r="K208" s="3">
        <v>170203</v>
      </c>
      <c r="L208" s="3">
        <v>0</v>
      </c>
      <c r="M208" s="3">
        <v>0</v>
      </c>
      <c r="N208" s="3">
        <v>170203</v>
      </c>
      <c r="O208" s="3">
        <v>0</v>
      </c>
      <c r="P208" s="3"/>
      <c r="Q208" s="3"/>
      <c r="R208" s="3"/>
      <c r="S208" s="3">
        <v>170203</v>
      </c>
    </row>
    <row r="209" spans="1:19" ht="15" customHeight="1" x14ac:dyDescent="0.25">
      <c r="A209" s="7" t="s">
        <v>58</v>
      </c>
      <c r="B209" s="7" t="s">
        <v>509</v>
      </c>
      <c r="C209" s="7" t="s">
        <v>437</v>
      </c>
      <c r="D209" s="7" t="s">
        <v>35</v>
      </c>
      <c r="E209" s="7" t="s">
        <v>503</v>
      </c>
      <c r="F209" s="5">
        <v>85170</v>
      </c>
      <c r="I209" s="3">
        <v>0</v>
      </c>
      <c r="J209" s="3">
        <v>0</v>
      </c>
      <c r="K209" s="3">
        <v>4067609</v>
      </c>
      <c r="L209" s="3">
        <v>0</v>
      </c>
      <c r="M209" s="3">
        <v>0</v>
      </c>
      <c r="N209" s="3">
        <v>4067609</v>
      </c>
      <c r="O209" s="3">
        <v>0</v>
      </c>
      <c r="P209" s="3"/>
      <c r="Q209" s="3"/>
      <c r="R209" s="3"/>
      <c r="S209" s="3">
        <v>4067609</v>
      </c>
    </row>
    <row r="210" spans="1:19" ht="15" customHeight="1" x14ac:dyDescent="0.25">
      <c r="A210" s="7" t="s">
        <v>58</v>
      </c>
      <c r="B210" s="7" t="s">
        <v>510</v>
      </c>
      <c r="C210" s="7" t="s">
        <v>511</v>
      </c>
      <c r="D210" s="7" t="s">
        <v>22</v>
      </c>
      <c r="E210" s="7" t="s">
        <v>503</v>
      </c>
      <c r="F210" s="5">
        <v>85870</v>
      </c>
      <c r="G210" s="7" t="s">
        <v>512</v>
      </c>
      <c r="H210" s="7" t="s">
        <v>435</v>
      </c>
      <c r="I210" s="3">
        <v>4572729</v>
      </c>
      <c r="J210" s="3">
        <v>278451.38</v>
      </c>
      <c r="K210" s="3">
        <v>4424210</v>
      </c>
      <c r="L210" s="3">
        <v>-129932</v>
      </c>
      <c r="M210" s="3">
        <v>0</v>
      </c>
      <c r="N210" s="3">
        <v>4294278</v>
      </c>
      <c r="O210" s="3">
        <v>0</v>
      </c>
      <c r="P210" s="3"/>
      <c r="Q210" s="3"/>
      <c r="R210" s="3"/>
      <c r="S210" s="3">
        <v>4294278</v>
      </c>
    </row>
    <row r="211" spans="1:19" ht="15" customHeight="1" x14ac:dyDescent="0.25">
      <c r="A211" s="7" t="s">
        <v>58</v>
      </c>
      <c r="B211" s="7" t="s">
        <v>509</v>
      </c>
      <c r="C211" s="7" t="s">
        <v>437</v>
      </c>
      <c r="D211" s="7" t="s">
        <v>22</v>
      </c>
      <c r="E211" s="7" t="s">
        <v>503</v>
      </c>
      <c r="F211" s="5">
        <v>85870</v>
      </c>
      <c r="G211" s="7" t="s">
        <v>513</v>
      </c>
      <c r="H211" s="7" t="s">
        <v>435</v>
      </c>
      <c r="I211" s="3">
        <v>488292</v>
      </c>
      <c r="J211" s="3">
        <v>198938.36000000002</v>
      </c>
      <c r="K211" s="3">
        <v>397001</v>
      </c>
      <c r="L211" s="3">
        <v>-107647</v>
      </c>
      <c r="M211" s="3">
        <v>0</v>
      </c>
      <c r="N211" s="3">
        <v>289354</v>
      </c>
      <c r="O211" s="3">
        <v>0</v>
      </c>
      <c r="P211" s="3"/>
      <c r="Q211" s="3"/>
      <c r="R211" s="3"/>
      <c r="S211" s="3">
        <v>289354</v>
      </c>
    </row>
    <row r="212" spans="1:19" ht="15" customHeight="1" x14ac:dyDescent="0.25">
      <c r="A212" s="7" t="s">
        <v>514</v>
      </c>
      <c r="B212" s="9" t="s">
        <v>515</v>
      </c>
      <c r="C212" s="7" t="s">
        <v>516</v>
      </c>
      <c r="D212" s="7" t="s">
        <v>517</v>
      </c>
      <c r="E212" s="7" t="s">
        <v>518</v>
      </c>
      <c r="F212" s="5">
        <v>18441</v>
      </c>
      <c r="I212" s="10">
        <v>2000000</v>
      </c>
      <c r="J212" s="3">
        <v>0</v>
      </c>
      <c r="K212" s="10">
        <v>2000000</v>
      </c>
      <c r="L212" s="3">
        <f t="shared" ref="L212:L231" si="0">+I212-J212-K212</f>
        <v>0</v>
      </c>
      <c r="M212" s="3">
        <v>0</v>
      </c>
      <c r="N212" s="3">
        <f t="shared" ref="N212:N231" si="1">+K212+L212+M212</f>
        <v>2000000</v>
      </c>
      <c r="O212" s="3">
        <v>0</v>
      </c>
      <c r="P212" s="3">
        <v>0</v>
      </c>
      <c r="Q212" s="3">
        <v>0</v>
      </c>
      <c r="R212" s="3">
        <v>0</v>
      </c>
      <c r="S212" s="3">
        <v>2000000</v>
      </c>
    </row>
    <row r="213" spans="1:19" ht="15" customHeight="1" x14ac:dyDescent="0.25">
      <c r="A213" s="7" t="s">
        <v>514</v>
      </c>
      <c r="B213" s="9" t="s">
        <v>519</v>
      </c>
      <c r="C213" s="7" t="s">
        <v>516</v>
      </c>
      <c r="D213" s="7" t="s">
        <v>22</v>
      </c>
      <c r="E213" s="7" t="s">
        <v>518</v>
      </c>
      <c r="F213" s="5">
        <v>18440</v>
      </c>
      <c r="G213" s="7" t="s">
        <v>520</v>
      </c>
      <c r="H213" s="7" t="s">
        <v>521</v>
      </c>
      <c r="I213" s="10">
        <v>511136.48</v>
      </c>
      <c r="J213" s="3">
        <v>37120.5</v>
      </c>
      <c r="K213" s="3">
        <f>474016</f>
        <v>474016</v>
      </c>
      <c r="L213" s="3">
        <f t="shared" si="0"/>
        <v>-2.0000000018626451E-2</v>
      </c>
      <c r="M213" s="3">
        <v>0</v>
      </c>
      <c r="N213" s="3">
        <f t="shared" si="1"/>
        <v>474015.98</v>
      </c>
      <c r="O213" s="3">
        <v>0</v>
      </c>
      <c r="P213" s="3">
        <v>0</v>
      </c>
      <c r="Q213" s="3">
        <v>0</v>
      </c>
      <c r="R213" s="3">
        <v>0</v>
      </c>
      <c r="S213" s="3">
        <v>474015.98</v>
      </c>
    </row>
    <row r="214" spans="1:19" ht="15" customHeight="1" x14ac:dyDescent="0.25">
      <c r="A214" s="7" t="s">
        <v>514</v>
      </c>
      <c r="B214" s="9" t="s">
        <v>522</v>
      </c>
      <c r="C214" s="7" t="s">
        <v>516</v>
      </c>
      <c r="D214" s="7" t="s">
        <v>22</v>
      </c>
      <c r="E214" s="7" t="s">
        <v>518</v>
      </c>
      <c r="F214" s="5">
        <v>18440</v>
      </c>
      <c r="G214" s="7" t="s">
        <v>523</v>
      </c>
      <c r="H214" s="7" t="s">
        <v>521</v>
      </c>
      <c r="I214" s="10">
        <v>150000</v>
      </c>
      <c r="J214" s="3">
        <v>0</v>
      </c>
      <c r="K214" s="3">
        <v>150000</v>
      </c>
      <c r="L214" s="3">
        <f t="shared" si="0"/>
        <v>0</v>
      </c>
      <c r="M214" s="3">
        <v>0</v>
      </c>
      <c r="N214" s="3">
        <f t="shared" si="1"/>
        <v>150000</v>
      </c>
      <c r="O214" s="3">
        <v>0</v>
      </c>
      <c r="P214" s="3">
        <v>0</v>
      </c>
      <c r="Q214" s="3">
        <v>0</v>
      </c>
      <c r="R214" s="3">
        <v>0</v>
      </c>
      <c r="S214" s="3">
        <v>150000</v>
      </c>
    </row>
    <row r="215" spans="1:19" ht="15" customHeight="1" x14ac:dyDescent="0.25">
      <c r="A215" s="7" t="s">
        <v>514</v>
      </c>
      <c r="B215" s="11" t="s">
        <v>524</v>
      </c>
      <c r="C215" s="7" t="s">
        <v>516</v>
      </c>
      <c r="D215" s="7" t="s">
        <v>22</v>
      </c>
      <c r="E215" s="7" t="s">
        <v>518</v>
      </c>
      <c r="F215" s="5">
        <v>18440</v>
      </c>
      <c r="G215" s="7" t="s">
        <v>525</v>
      </c>
      <c r="H215" s="7" t="s">
        <v>521</v>
      </c>
      <c r="I215" s="10">
        <v>94951</v>
      </c>
      <c r="J215" s="3">
        <v>20000</v>
      </c>
      <c r="K215" s="10">
        <v>74951</v>
      </c>
      <c r="L215" s="3">
        <f t="shared" si="0"/>
        <v>0</v>
      </c>
      <c r="M215" s="3"/>
      <c r="N215" s="3">
        <f t="shared" si="1"/>
        <v>74951</v>
      </c>
      <c r="O215" s="3">
        <v>0</v>
      </c>
      <c r="P215" s="3">
        <v>0</v>
      </c>
      <c r="Q215" s="3">
        <v>0</v>
      </c>
      <c r="R215" s="3">
        <v>0</v>
      </c>
      <c r="S215" s="3">
        <v>74951</v>
      </c>
    </row>
    <row r="216" spans="1:19" ht="15" customHeight="1" x14ac:dyDescent="0.25">
      <c r="A216" s="7" t="s">
        <v>514</v>
      </c>
      <c r="B216" s="9" t="s">
        <v>526</v>
      </c>
      <c r="C216" s="7" t="s">
        <v>516</v>
      </c>
      <c r="D216" s="7" t="s">
        <v>22</v>
      </c>
      <c r="E216" s="7" t="s">
        <v>518</v>
      </c>
      <c r="F216" s="5">
        <v>18440</v>
      </c>
      <c r="G216" s="7" t="s">
        <v>527</v>
      </c>
      <c r="H216" s="7" t="s">
        <v>521</v>
      </c>
      <c r="I216" s="10">
        <v>1151436</v>
      </c>
      <c r="J216" s="3">
        <v>369869</v>
      </c>
      <c r="K216" s="3">
        <v>752499</v>
      </c>
      <c r="L216" s="3">
        <f t="shared" si="0"/>
        <v>29068</v>
      </c>
      <c r="M216" s="3">
        <v>0</v>
      </c>
      <c r="N216" s="3">
        <f t="shared" si="1"/>
        <v>781567</v>
      </c>
      <c r="O216" s="3">
        <v>0</v>
      </c>
      <c r="P216" s="3">
        <v>0</v>
      </c>
      <c r="Q216" s="3">
        <v>0</v>
      </c>
      <c r="R216" s="3">
        <v>0</v>
      </c>
      <c r="S216" s="3">
        <v>781567</v>
      </c>
    </row>
    <row r="217" spans="1:19" ht="15" customHeight="1" x14ac:dyDescent="0.25">
      <c r="A217" s="7" t="s">
        <v>514</v>
      </c>
      <c r="B217" s="9" t="s">
        <v>528</v>
      </c>
      <c r="C217" s="7" t="s">
        <v>516</v>
      </c>
      <c r="D217" s="7" t="s">
        <v>529</v>
      </c>
      <c r="E217" s="7" t="s">
        <v>518</v>
      </c>
      <c r="F217" s="5">
        <v>18442</v>
      </c>
      <c r="I217" s="10">
        <v>15282375</v>
      </c>
      <c r="J217" s="3">
        <v>1013009</v>
      </c>
      <c r="K217" s="10">
        <f>10961799+3500000</f>
        <v>14461799</v>
      </c>
      <c r="L217" s="3">
        <f t="shared" si="0"/>
        <v>-192433</v>
      </c>
      <c r="M217" s="3">
        <v>0</v>
      </c>
      <c r="N217" s="3">
        <f t="shared" si="1"/>
        <v>14269366</v>
      </c>
      <c r="O217" s="3">
        <v>7500000</v>
      </c>
      <c r="P217" s="3">
        <v>12500000</v>
      </c>
      <c r="Q217" s="3">
        <v>22500000</v>
      </c>
      <c r="R217" s="3">
        <v>7199463</v>
      </c>
      <c r="S217" s="3">
        <v>63968829</v>
      </c>
    </row>
    <row r="218" spans="1:19" ht="15" customHeight="1" x14ac:dyDescent="0.25">
      <c r="A218" s="7" t="s">
        <v>514</v>
      </c>
      <c r="B218" s="9" t="s">
        <v>530</v>
      </c>
      <c r="C218" s="7" t="s">
        <v>516</v>
      </c>
      <c r="D218" s="7" t="s">
        <v>22</v>
      </c>
      <c r="E218" s="7" t="s">
        <v>531</v>
      </c>
      <c r="F218" s="5">
        <v>18440</v>
      </c>
      <c r="G218" s="7" t="s">
        <v>523</v>
      </c>
      <c r="H218" s="7" t="s">
        <v>521</v>
      </c>
      <c r="I218" s="10">
        <v>150000</v>
      </c>
      <c r="J218" s="3">
        <v>0</v>
      </c>
      <c r="K218" s="3">
        <v>150000</v>
      </c>
      <c r="L218" s="3">
        <f t="shared" si="0"/>
        <v>0</v>
      </c>
      <c r="M218" s="3">
        <v>0</v>
      </c>
      <c r="N218" s="3">
        <f t="shared" si="1"/>
        <v>150000</v>
      </c>
      <c r="O218" s="3">
        <v>0</v>
      </c>
      <c r="P218" s="3">
        <v>0</v>
      </c>
      <c r="Q218" s="3">
        <v>0</v>
      </c>
      <c r="R218" s="3">
        <v>0</v>
      </c>
      <c r="S218" s="3">
        <v>150000</v>
      </c>
    </row>
    <row r="219" spans="1:19" ht="15" customHeight="1" x14ac:dyDescent="0.25">
      <c r="A219" s="7" t="s">
        <v>514</v>
      </c>
      <c r="B219" s="9" t="s">
        <v>532</v>
      </c>
      <c r="C219" s="7" t="s">
        <v>516</v>
      </c>
      <c r="D219" s="7" t="s">
        <v>22</v>
      </c>
      <c r="E219" s="7" t="s">
        <v>531</v>
      </c>
      <c r="F219" s="5">
        <v>18440</v>
      </c>
      <c r="G219" s="7" t="s">
        <v>523</v>
      </c>
      <c r="H219" s="7" t="s">
        <v>521</v>
      </c>
      <c r="I219" s="10">
        <v>150000</v>
      </c>
      <c r="J219" s="3">
        <v>0</v>
      </c>
      <c r="K219" s="3">
        <v>150000</v>
      </c>
      <c r="L219" s="3">
        <f t="shared" si="0"/>
        <v>0</v>
      </c>
      <c r="M219" s="3">
        <v>0</v>
      </c>
      <c r="N219" s="3">
        <f t="shared" si="1"/>
        <v>150000</v>
      </c>
      <c r="O219" s="3">
        <v>0</v>
      </c>
      <c r="P219" s="3">
        <v>0</v>
      </c>
      <c r="Q219" s="3">
        <v>0</v>
      </c>
      <c r="R219" s="3">
        <v>0</v>
      </c>
      <c r="S219" s="3">
        <v>150000</v>
      </c>
    </row>
    <row r="220" spans="1:19" ht="15" customHeight="1" x14ac:dyDescent="0.25">
      <c r="A220" s="7" t="s">
        <v>514</v>
      </c>
      <c r="B220" s="11" t="s">
        <v>533</v>
      </c>
      <c r="C220" s="7" t="s">
        <v>516</v>
      </c>
      <c r="D220" s="7" t="s">
        <v>22</v>
      </c>
      <c r="E220" s="7" t="s">
        <v>531</v>
      </c>
      <c r="F220" s="5">
        <v>18440</v>
      </c>
      <c r="G220" s="7" t="s">
        <v>523</v>
      </c>
      <c r="H220" s="7" t="s">
        <v>521</v>
      </c>
      <c r="I220" s="10">
        <v>1000000</v>
      </c>
      <c r="J220" s="3">
        <v>0</v>
      </c>
      <c r="K220" s="10">
        <v>1000000</v>
      </c>
      <c r="L220" s="3">
        <f t="shared" si="0"/>
        <v>0</v>
      </c>
      <c r="M220" s="3">
        <v>0</v>
      </c>
      <c r="N220" s="3">
        <f t="shared" si="1"/>
        <v>1000000</v>
      </c>
      <c r="O220" s="3">
        <v>0</v>
      </c>
      <c r="P220" s="3">
        <v>0</v>
      </c>
      <c r="Q220" s="3">
        <v>0</v>
      </c>
      <c r="R220" s="3">
        <v>0</v>
      </c>
      <c r="S220" s="3">
        <v>1000000</v>
      </c>
    </row>
    <row r="221" spans="1:19" ht="15" customHeight="1" x14ac:dyDescent="0.25">
      <c r="A221" s="7" t="s">
        <v>514</v>
      </c>
      <c r="B221" s="11" t="s">
        <v>534</v>
      </c>
      <c r="C221" s="7" t="s">
        <v>516</v>
      </c>
      <c r="D221" s="7" t="s">
        <v>22</v>
      </c>
      <c r="E221" s="7" t="s">
        <v>531</v>
      </c>
      <c r="F221" s="5">
        <v>18440</v>
      </c>
      <c r="G221" s="7" t="s">
        <v>535</v>
      </c>
      <c r="H221" s="7" t="s">
        <v>521</v>
      </c>
      <c r="I221" s="10">
        <v>480496</v>
      </c>
      <c r="J221" s="10">
        <v>419443.48</v>
      </c>
      <c r="K221" s="10">
        <v>0</v>
      </c>
      <c r="L221" s="3">
        <f t="shared" si="0"/>
        <v>61052.520000000019</v>
      </c>
      <c r="M221" s="3">
        <v>0</v>
      </c>
      <c r="N221" s="3">
        <f t="shared" si="1"/>
        <v>61052.520000000019</v>
      </c>
      <c r="O221" s="3">
        <v>0</v>
      </c>
      <c r="P221" s="3">
        <v>0</v>
      </c>
      <c r="Q221" s="3">
        <v>0</v>
      </c>
      <c r="R221" s="3">
        <v>0</v>
      </c>
      <c r="S221" s="3">
        <v>61052.520000000019</v>
      </c>
    </row>
    <row r="222" spans="1:19" ht="15" customHeight="1" x14ac:dyDescent="0.25">
      <c r="A222" s="7" t="s">
        <v>514</v>
      </c>
      <c r="B222" s="11" t="s">
        <v>536</v>
      </c>
      <c r="C222" s="7" t="s">
        <v>516</v>
      </c>
      <c r="D222" s="7" t="s">
        <v>22</v>
      </c>
      <c r="E222" s="7" t="s">
        <v>531</v>
      </c>
      <c r="F222" s="5">
        <v>18440</v>
      </c>
      <c r="G222" s="7" t="s">
        <v>537</v>
      </c>
      <c r="H222" s="7" t="s">
        <v>521</v>
      </c>
      <c r="I222" s="10">
        <v>182868.22</v>
      </c>
      <c r="J222" s="3">
        <v>124684.5</v>
      </c>
      <c r="K222" s="10">
        <v>0</v>
      </c>
      <c r="L222" s="3">
        <f t="shared" si="0"/>
        <v>58183.72</v>
      </c>
      <c r="M222" s="3">
        <v>0</v>
      </c>
      <c r="N222" s="3">
        <f t="shared" si="1"/>
        <v>58183.72</v>
      </c>
      <c r="O222" s="3">
        <v>0</v>
      </c>
      <c r="P222" s="3">
        <v>0</v>
      </c>
      <c r="Q222" s="3">
        <v>0</v>
      </c>
      <c r="R222" s="3">
        <v>0</v>
      </c>
      <c r="S222" s="3">
        <v>58183.72</v>
      </c>
    </row>
    <row r="223" spans="1:19" ht="15" customHeight="1" x14ac:dyDescent="0.25">
      <c r="A223" s="7" t="s">
        <v>514</v>
      </c>
      <c r="B223" s="11" t="s">
        <v>538</v>
      </c>
      <c r="C223" s="7" t="s">
        <v>516</v>
      </c>
      <c r="D223" s="7" t="s">
        <v>22</v>
      </c>
      <c r="E223" s="7" t="s">
        <v>531</v>
      </c>
      <c r="F223" s="5">
        <v>18440</v>
      </c>
      <c r="G223" s="7" t="s">
        <v>539</v>
      </c>
      <c r="H223" s="7" t="s">
        <v>521</v>
      </c>
      <c r="I223" s="10">
        <v>270141.92</v>
      </c>
      <c r="J223" s="3">
        <v>244740.36</v>
      </c>
      <c r="K223" s="10">
        <v>0</v>
      </c>
      <c r="L223" s="3">
        <f t="shared" si="0"/>
        <v>25401.559999999998</v>
      </c>
      <c r="M223" s="3">
        <v>0</v>
      </c>
      <c r="N223" s="3">
        <f t="shared" si="1"/>
        <v>25401.559999999998</v>
      </c>
      <c r="O223" s="3">
        <v>0</v>
      </c>
      <c r="P223" s="3">
        <v>0</v>
      </c>
      <c r="Q223" s="3">
        <v>0</v>
      </c>
      <c r="R223" s="3">
        <v>0</v>
      </c>
      <c r="S223" s="3">
        <v>25401.559999999998</v>
      </c>
    </row>
    <row r="224" spans="1:19" ht="15" customHeight="1" x14ac:dyDescent="0.25">
      <c r="A224" s="7" t="s">
        <v>514</v>
      </c>
      <c r="B224" s="9" t="s">
        <v>540</v>
      </c>
      <c r="C224" s="7" t="s">
        <v>516</v>
      </c>
      <c r="D224" s="7" t="s">
        <v>22</v>
      </c>
      <c r="E224" s="7" t="s">
        <v>531</v>
      </c>
      <c r="F224" s="5">
        <v>18440</v>
      </c>
      <c r="H224" s="7" t="s">
        <v>521</v>
      </c>
      <c r="I224" s="10">
        <v>500000</v>
      </c>
      <c r="J224" s="3">
        <v>0</v>
      </c>
      <c r="K224" s="10">
        <v>500000</v>
      </c>
      <c r="L224" s="3">
        <f t="shared" si="0"/>
        <v>0</v>
      </c>
      <c r="M224" s="3">
        <v>0</v>
      </c>
      <c r="N224" s="3">
        <f t="shared" si="1"/>
        <v>500000</v>
      </c>
      <c r="O224" s="3">
        <v>0</v>
      </c>
      <c r="P224" s="3">
        <v>0</v>
      </c>
      <c r="Q224" s="3">
        <v>0</v>
      </c>
      <c r="R224" s="3">
        <v>0</v>
      </c>
      <c r="S224" s="3">
        <v>500000</v>
      </c>
    </row>
    <row r="225" spans="1:19" ht="15" customHeight="1" x14ac:dyDescent="0.25">
      <c r="A225" s="7" t="s">
        <v>514</v>
      </c>
      <c r="B225" s="9" t="s">
        <v>541</v>
      </c>
      <c r="C225" s="7" t="s">
        <v>516</v>
      </c>
      <c r="D225" s="7" t="s">
        <v>22</v>
      </c>
      <c r="E225" s="7" t="s">
        <v>531</v>
      </c>
      <c r="F225" s="5">
        <v>18440</v>
      </c>
      <c r="H225" s="7" t="s">
        <v>521</v>
      </c>
      <c r="I225" s="10">
        <v>300000</v>
      </c>
      <c r="J225" s="3">
        <v>0</v>
      </c>
      <c r="K225" s="10">
        <v>300000</v>
      </c>
      <c r="L225" s="3">
        <f t="shared" si="0"/>
        <v>0</v>
      </c>
      <c r="M225" s="3">
        <v>0</v>
      </c>
      <c r="N225" s="3">
        <f t="shared" si="1"/>
        <v>300000</v>
      </c>
      <c r="O225" s="3">
        <v>0</v>
      </c>
      <c r="P225" s="3">
        <v>0</v>
      </c>
      <c r="Q225" s="3">
        <v>0</v>
      </c>
      <c r="R225" s="3">
        <v>0</v>
      </c>
      <c r="S225" s="3">
        <v>300000</v>
      </c>
    </row>
    <row r="226" spans="1:19" ht="15" customHeight="1" x14ac:dyDescent="0.25">
      <c r="A226" s="7" t="s">
        <v>514</v>
      </c>
      <c r="B226" s="11" t="s">
        <v>542</v>
      </c>
      <c r="C226" s="7" t="s">
        <v>516</v>
      </c>
      <c r="D226" s="7" t="s">
        <v>22</v>
      </c>
      <c r="E226" s="7" t="s">
        <v>496</v>
      </c>
      <c r="F226" s="5">
        <v>18440</v>
      </c>
      <c r="G226" s="7" t="s">
        <v>543</v>
      </c>
      <c r="H226" s="7" t="s">
        <v>521</v>
      </c>
      <c r="I226" s="10">
        <v>89930</v>
      </c>
      <c r="J226" s="3">
        <v>50104</v>
      </c>
      <c r="K226" s="10">
        <v>20</v>
      </c>
      <c r="L226" s="3">
        <f t="shared" si="0"/>
        <v>39806</v>
      </c>
      <c r="M226" s="3">
        <f>-K226-L226</f>
        <v>-39826</v>
      </c>
      <c r="N226" s="3">
        <f t="shared" si="1"/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</row>
    <row r="227" spans="1:19" ht="15" customHeight="1" x14ac:dyDescent="0.25">
      <c r="A227" s="7" t="s">
        <v>514</v>
      </c>
      <c r="B227" s="11" t="s">
        <v>544</v>
      </c>
      <c r="C227" s="7" t="s">
        <v>516</v>
      </c>
      <c r="D227" s="7" t="s">
        <v>22</v>
      </c>
      <c r="E227" s="7" t="s">
        <v>496</v>
      </c>
      <c r="F227" s="5">
        <v>18440</v>
      </c>
      <c r="G227" s="7" t="s">
        <v>545</v>
      </c>
      <c r="H227" s="7" t="s">
        <v>521</v>
      </c>
      <c r="I227" s="10">
        <v>326141</v>
      </c>
      <c r="J227" s="3">
        <v>71105</v>
      </c>
      <c r="K227" s="10">
        <v>265141</v>
      </c>
      <c r="L227" s="3">
        <f t="shared" si="0"/>
        <v>-10105</v>
      </c>
      <c r="M227" s="3">
        <f>-K227-L227</f>
        <v>-255036</v>
      </c>
      <c r="N227" s="3">
        <f t="shared" si="1"/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</row>
    <row r="228" spans="1:19" ht="15" customHeight="1" x14ac:dyDescent="0.25">
      <c r="A228" s="7" t="s">
        <v>514</v>
      </c>
      <c r="B228" s="9" t="s">
        <v>546</v>
      </c>
      <c r="C228" s="7" t="s">
        <v>516</v>
      </c>
      <c r="D228" s="7" t="s">
        <v>22</v>
      </c>
      <c r="E228" s="7" t="s">
        <v>496</v>
      </c>
      <c r="F228" s="5">
        <v>18440</v>
      </c>
      <c r="G228" s="7" t="s">
        <v>547</v>
      </c>
      <c r="H228" s="7" t="s">
        <v>521</v>
      </c>
      <c r="I228" s="10">
        <v>73540</v>
      </c>
      <c r="J228" s="3">
        <v>20830</v>
      </c>
      <c r="K228" s="10">
        <v>52710</v>
      </c>
      <c r="L228" s="3">
        <f t="shared" si="0"/>
        <v>0</v>
      </c>
      <c r="M228" s="3"/>
      <c r="N228" s="3">
        <f t="shared" si="1"/>
        <v>52710</v>
      </c>
      <c r="O228" s="3">
        <v>0</v>
      </c>
      <c r="P228" s="3">
        <v>0</v>
      </c>
      <c r="Q228" s="3">
        <v>0</v>
      </c>
      <c r="R228" s="3">
        <v>0</v>
      </c>
      <c r="S228" s="3">
        <v>52710</v>
      </c>
    </row>
    <row r="229" spans="1:19" ht="15" customHeight="1" x14ac:dyDescent="0.25">
      <c r="A229" s="7" t="s">
        <v>514</v>
      </c>
      <c r="B229" s="9" t="s">
        <v>548</v>
      </c>
      <c r="C229" s="7" t="s">
        <v>516</v>
      </c>
      <c r="D229" s="7" t="s">
        <v>22</v>
      </c>
      <c r="E229" s="7" t="s">
        <v>496</v>
      </c>
      <c r="F229" s="5">
        <v>18440</v>
      </c>
      <c r="G229" s="7" t="s">
        <v>549</v>
      </c>
      <c r="H229" s="7" t="s">
        <v>521</v>
      </c>
      <c r="I229" s="10">
        <v>174350</v>
      </c>
      <c r="J229" s="3">
        <v>54377</v>
      </c>
      <c r="K229" s="10">
        <v>0</v>
      </c>
      <c r="L229" s="3">
        <f t="shared" si="0"/>
        <v>119973</v>
      </c>
      <c r="M229" s="3">
        <f>-K229-L229</f>
        <v>-119973</v>
      </c>
      <c r="N229" s="3">
        <f t="shared" si="1"/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</row>
    <row r="230" spans="1:19" ht="15" customHeight="1" x14ac:dyDescent="0.25">
      <c r="A230" s="7" t="s">
        <v>514</v>
      </c>
      <c r="B230" s="9" t="s">
        <v>550</v>
      </c>
      <c r="C230" s="7" t="s">
        <v>516</v>
      </c>
      <c r="D230" s="7" t="s">
        <v>22</v>
      </c>
      <c r="E230" s="7" t="s">
        <v>496</v>
      </c>
      <c r="F230" s="5">
        <v>18440</v>
      </c>
      <c r="G230" s="7" t="s">
        <v>551</v>
      </c>
      <c r="H230" s="7" t="s">
        <v>521</v>
      </c>
      <c r="I230" s="10">
        <v>50000</v>
      </c>
      <c r="J230" s="3">
        <v>7532</v>
      </c>
      <c r="K230" s="10">
        <v>31383</v>
      </c>
      <c r="L230" s="3">
        <f t="shared" si="0"/>
        <v>11085</v>
      </c>
      <c r="M230" s="3">
        <f>-K230-L230</f>
        <v>-42468</v>
      </c>
      <c r="N230" s="3">
        <f t="shared" si="1"/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</row>
    <row r="231" spans="1:19" ht="15" customHeight="1" x14ac:dyDescent="0.25">
      <c r="A231" s="7" t="s">
        <v>514</v>
      </c>
      <c r="B231" s="11" t="s">
        <v>552</v>
      </c>
      <c r="D231" s="7" t="s">
        <v>22</v>
      </c>
      <c r="E231" s="7" t="s">
        <v>496</v>
      </c>
      <c r="F231" s="5">
        <v>18440</v>
      </c>
      <c r="G231" s="7" t="s">
        <v>523</v>
      </c>
      <c r="H231" s="7" t="s">
        <v>521</v>
      </c>
      <c r="I231" s="10">
        <f>7190105-SUM(I214:I230)</f>
        <v>-13236124.140000001</v>
      </c>
      <c r="J231" s="3">
        <v>-210</v>
      </c>
      <c r="K231" s="10">
        <f>4944531-SUM(K214:K230)</f>
        <v>-12943972</v>
      </c>
      <c r="L231" s="3">
        <f t="shared" si="0"/>
        <v>-291942.1400000006</v>
      </c>
      <c r="M231" s="3">
        <f>-M221-M224-M229-M230</f>
        <v>162441</v>
      </c>
      <c r="N231" s="3">
        <f t="shared" si="1"/>
        <v>-13073473.140000001</v>
      </c>
      <c r="O231" s="3">
        <v>0</v>
      </c>
      <c r="P231" s="3">
        <v>0</v>
      </c>
      <c r="Q231" s="3">
        <v>0</v>
      </c>
      <c r="R231" s="3">
        <v>0</v>
      </c>
      <c r="S231" s="3">
        <v>-13073473.140000001</v>
      </c>
    </row>
    <row r="232" spans="1:19" ht="15" customHeight="1" x14ac:dyDescent="0.25">
      <c r="A232" s="7" t="s">
        <v>553</v>
      </c>
      <c r="B232" s="12" t="s">
        <v>412</v>
      </c>
      <c r="C232" s="12" t="s">
        <v>554</v>
      </c>
      <c r="D232" s="7" t="s">
        <v>22</v>
      </c>
      <c r="E232" s="13" t="s">
        <v>393</v>
      </c>
      <c r="F232" s="5">
        <v>39901</v>
      </c>
      <c r="H232" s="7" t="s">
        <v>555</v>
      </c>
      <c r="I232" s="1">
        <v>4365675</v>
      </c>
      <c r="J232" s="2">
        <v>4365675</v>
      </c>
      <c r="K232" s="1">
        <v>3000000</v>
      </c>
      <c r="L232" s="1">
        <v>-3000000</v>
      </c>
      <c r="M232" s="1">
        <v>0</v>
      </c>
      <c r="N232" s="1">
        <f t="shared" ref="N232:N260" si="2">K232+L232+M232</f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</row>
    <row r="233" spans="1:19" ht="15" customHeight="1" x14ac:dyDescent="0.25">
      <c r="A233" s="7" t="s">
        <v>553</v>
      </c>
      <c r="B233" s="12" t="s">
        <v>412</v>
      </c>
      <c r="C233" s="12" t="s">
        <v>554</v>
      </c>
      <c r="D233" s="7" t="s">
        <v>35</v>
      </c>
      <c r="E233" s="13" t="s">
        <v>393</v>
      </c>
      <c r="F233" s="5">
        <v>39911</v>
      </c>
      <c r="G233" s="7" t="s">
        <v>556</v>
      </c>
      <c r="I233" s="1">
        <v>1037538</v>
      </c>
      <c r="J233" s="2">
        <v>1037538</v>
      </c>
      <c r="K233" s="1">
        <v>0</v>
      </c>
      <c r="L233" s="1">
        <f>I233-J233-K233</f>
        <v>0</v>
      </c>
      <c r="M233" s="1">
        <v>3106008</v>
      </c>
      <c r="N233" s="1">
        <f t="shared" si="2"/>
        <v>3106008</v>
      </c>
      <c r="O233" s="1">
        <v>0</v>
      </c>
      <c r="P233" s="1">
        <v>0</v>
      </c>
      <c r="Q233" s="1">
        <v>0</v>
      </c>
      <c r="R233" s="1">
        <v>0</v>
      </c>
      <c r="S233" s="1">
        <v>3106008</v>
      </c>
    </row>
    <row r="234" spans="1:19" ht="15" customHeight="1" x14ac:dyDescent="0.25">
      <c r="A234" s="7" t="s">
        <v>553</v>
      </c>
      <c r="B234" s="14" t="s">
        <v>412</v>
      </c>
      <c r="C234" s="14" t="s">
        <v>554</v>
      </c>
      <c r="D234" s="7" t="s">
        <v>25</v>
      </c>
      <c r="E234" s="13" t="s">
        <v>393</v>
      </c>
      <c r="F234" s="5">
        <v>39921</v>
      </c>
      <c r="G234" s="7" t="s">
        <v>556</v>
      </c>
      <c r="I234" s="1">
        <v>5393394</v>
      </c>
      <c r="J234" s="2">
        <v>1227772.0900000001</v>
      </c>
      <c r="K234" s="1">
        <v>0</v>
      </c>
      <c r="L234" s="1">
        <v>3497119</v>
      </c>
      <c r="M234" s="1">
        <v>0</v>
      </c>
      <c r="N234" s="1">
        <f t="shared" si="2"/>
        <v>3497119</v>
      </c>
      <c r="O234" s="1">
        <v>0</v>
      </c>
      <c r="P234" s="1">
        <v>0</v>
      </c>
      <c r="Q234" s="1">
        <v>0</v>
      </c>
      <c r="R234" s="1">
        <v>0</v>
      </c>
      <c r="S234" s="1">
        <v>3497119</v>
      </c>
    </row>
    <row r="235" spans="1:19" ht="15" customHeight="1" x14ac:dyDescent="0.25">
      <c r="A235" s="7" t="s">
        <v>553</v>
      </c>
      <c r="B235" s="14" t="s">
        <v>557</v>
      </c>
      <c r="C235" s="14" t="s">
        <v>554</v>
      </c>
      <c r="D235" s="7" t="s">
        <v>35</v>
      </c>
      <c r="E235" s="13" t="s">
        <v>393</v>
      </c>
      <c r="F235" s="5">
        <v>39931</v>
      </c>
      <c r="G235" s="7" t="s">
        <v>556</v>
      </c>
      <c r="I235" s="1">
        <v>207122</v>
      </c>
      <c r="J235" s="2">
        <v>0</v>
      </c>
      <c r="K235" s="1">
        <v>0</v>
      </c>
      <c r="L235" s="1">
        <f>I235-J235-K235</f>
        <v>207122</v>
      </c>
      <c r="M235" s="1">
        <v>0</v>
      </c>
      <c r="N235" s="1">
        <f t="shared" si="2"/>
        <v>207122</v>
      </c>
      <c r="O235" s="1">
        <v>0</v>
      </c>
      <c r="P235" s="1">
        <v>0</v>
      </c>
      <c r="Q235" s="1">
        <v>0</v>
      </c>
      <c r="R235" s="1">
        <v>0</v>
      </c>
      <c r="S235" s="1">
        <v>207122</v>
      </c>
    </row>
    <row r="236" spans="1:19" ht="15" customHeight="1" x14ac:dyDescent="0.25">
      <c r="A236" s="7" t="s">
        <v>553</v>
      </c>
      <c r="B236" s="14" t="s">
        <v>558</v>
      </c>
      <c r="C236" s="14" t="s">
        <v>559</v>
      </c>
      <c r="D236" s="7" t="s">
        <v>35</v>
      </c>
      <c r="E236" s="13" t="s">
        <v>393</v>
      </c>
      <c r="F236" s="5">
        <v>39911</v>
      </c>
      <c r="G236" s="7" t="s">
        <v>560</v>
      </c>
      <c r="I236" s="1">
        <v>1000000</v>
      </c>
      <c r="J236" s="2">
        <v>51740</v>
      </c>
      <c r="K236" s="1">
        <v>500000</v>
      </c>
      <c r="L236" s="1">
        <f>I236-J236-K236</f>
        <v>448260</v>
      </c>
      <c r="M236" s="1">
        <v>0</v>
      </c>
      <c r="N236" s="1">
        <f t="shared" si="2"/>
        <v>948260</v>
      </c>
      <c r="O236" s="1">
        <v>0</v>
      </c>
      <c r="P236" s="1">
        <v>0</v>
      </c>
      <c r="Q236" s="1">
        <v>0</v>
      </c>
      <c r="R236" s="1">
        <v>0</v>
      </c>
      <c r="S236" s="1">
        <v>948260</v>
      </c>
    </row>
    <row r="237" spans="1:19" ht="15" customHeight="1" x14ac:dyDescent="0.25">
      <c r="A237" s="7" t="s">
        <v>553</v>
      </c>
      <c r="B237" s="14" t="s">
        <v>558</v>
      </c>
      <c r="C237" s="14" t="s">
        <v>559</v>
      </c>
      <c r="D237" s="7" t="s">
        <v>22</v>
      </c>
      <c r="E237" s="13" t="s">
        <v>393</v>
      </c>
      <c r="F237" s="5">
        <v>39901</v>
      </c>
      <c r="H237" s="7" t="s">
        <v>561</v>
      </c>
      <c r="I237" s="1">
        <v>385835</v>
      </c>
      <c r="J237" s="2">
        <v>385835</v>
      </c>
      <c r="K237" s="1">
        <v>0</v>
      </c>
      <c r="L237" s="1">
        <v>995677</v>
      </c>
      <c r="M237" s="1">
        <v>0</v>
      </c>
      <c r="N237" s="1">
        <f t="shared" si="2"/>
        <v>995677</v>
      </c>
      <c r="O237" s="1">
        <v>0</v>
      </c>
      <c r="P237" s="1">
        <v>0</v>
      </c>
      <c r="Q237" s="1">
        <v>0</v>
      </c>
      <c r="R237" s="1">
        <v>0</v>
      </c>
      <c r="S237" s="1">
        <v>995677</v>
      </c>
    </row>
    <row r="238" spans="1:19" ht="15" customHeight="1" x14ac:dyDescent="0.25">
      <c r="A238" s="7" t="s">
        <v>553</v>
      </c>
      <c r="B238" s="14" t="s">
        <v>562</v>
      </c>
      <c r="C238" s="14" t="s">
        <v>563</v>
      </c>
      <c r="D238" s="7" t="s">
        <v>35</v>
      </c>
      <c r="E238" s="13" t="s">
        <v>393</v>
      </c>
      <c r="F238" s="5">
        <v>39911</v>
      </c>
      <c r="G238" s="7" t="s">
        <v>564</v>
      </c>
      <c r="I238" s="1">
        <v>14010294</v>
      </c>
      <c r="J238" s="2">
        <v>11989961</v>
      </c>
      <c r="K238" s="1">
        <v>3000000</v>
      </c>
      <c r="L238" s="1">
        <f>I238-J238-K238</f>
        <v>-979667</v>
      </c>
      <c r="M238" s="1">
        <v>0</v>
      </c>
      <c r="N238" s="1">
        <f t="shared" si="2"/>
        <v>2020333</v>
      </c>
      <c r="O238" s="1">
        <v>0</v>
      </c>
      <c r="P238" s="1">
        <v>0</v>
      </c>
      <c r="Q238" s="1">
        <v>0</v>
      </c>
      <c r="R238" s="1">
        <v>0</v>
      </c>
      <c r="S238" s="1">
        <v>2020333</v>
      </c>
    </row>
    <row r="239" spans="1:19" ht="15" customHeight="1" x14ac:dyDescent="0.25">
      <c r="A239" s="7" t="s">
        <v>553</v>
      </c>
      <c r="B239" s="14" t="s">
        <v>565</v>
      </c>
      <c r="C239" s="14" t="s">
        <v>563</v>
      </c>
      <c r="D239" s="7" t="s">
        <v>22</v>
      </c>
      <c r="E239" s="13" t="s">
        <v>393</v>
      </c>
      <c r="F239" s="5">
        <v>39901</v>
      </c>
      <c r="H239" s="7" t="s">
        <v>566</v>
      </c>
      <c r="I239" s="1">
        <v>77307</v>
      </c>
      <c r="J239" s="2">
        <v>77307</v>
      </c>
      <c r="K239" s="1">
        <v>700000</v>
      </c>
      <c r="L239" s="1">
        <f>243430+38230</f>
        <v>281660</v>
      </c>
      <c r="M239" s="1">
        <v>0</v>
      </c>
      <c r="N239" s="1">
        <f t="shared" si="2"/>
        <v>981660</v>
      </c>
      <c r="O239" s="1">
        <v>0</v>
      </c>
      <c r="P239" s="1">
        <v>0</v>
      </c>
      <c r="Q239" s="1">
        <v>0</v>
      </c>
      <c r="R239" s="1">
        <v>0</v>
      </c>
      <c r="S239" s="1">
        <v>981660</v>
      </c>
    </row>
    <row r="240" spans="1:19" ht="15" customHeight="1" x14ac:dyDescent="0.25">
      <c r="A240" s="7" t="s">
        <v>553</v>
      </c>
      <c r="B240" s="14" t="s">
        <v>565</v>
      </c>
      <c r="C240" s="14" t="s">
        <v>563</v>
      </c>
      <c r="D240" s="7" t="s">
        <v>39</v>
      </c>
      <c r="E240" s="13" t="s">
        <v>393</v>
      </c>
      <c r="F240" s="5">
        <v>39931</v>
      </c>
      <c r="G240" s="7" t="s">
        <v>523</v>
      </c>
      <c r="I240" s="1">
        <v>0</v>
      </c>
      <c r="J240" s="2">
        <v>0</v>
      </c>
      <c r="K240" s="1">
        <v>0</v>
      </c>
      <c r="L240" s="1">
        <f>I240-J240-K240</f>
        <v>0</v>
      </c>
      <c r="M240" s="1">
        <v>450000</v>
      </c>
      <c r="N240" s="1">
        <f t="shared" si="2"/>
        <v>450000</v>
      </c>
      <c r="O240" s="1">
        <v>0</v>
      </c>
      <c r="P240" s="1">
        <v>0</v>
      </c>
      <c r="Q240" s="1">
        <v>0</v>
      </c>
      <c r="R240" s="1">
        <v>0</v>
      </c>
      <c r="S240" s="1">
        <v>450000</v>
      </c>
    </row>
    <row r="241" spans="1:23" ht="15" customHeight="1" x14ac:dyDescent="0.25">
      <c r="A241" s="7" t="s">
        <v>553</v>
      </c>
      <c r="B241" s="14" t="s">
        <v>562</v>
      </c>
      <c r="C241" s="14" t="s">
        <v>563</v>
      </c>
      <c r="D241" s="7" t="s">
        <v>25</v>
      </c>
      <c r="E241" s="13" t="s">
        <v>393</v>
      </c>
      <c r="F241" s="5">
        <v>39921</v>
      </c>
      <c r="G241" s="7" t="s">
        <v>567</v>
      </c>
      <c r="I241" s="1">
        <v>1300000</v>
      </c>
      <c r="J241" s="2">
        <v>0</v>
      </c>
      <c r="K241" s="1">
        <v>0</v>
      </c>
      <c r="L241" s="1">
        <f>I241-J241-K241</f>
        <v>1300000</v>
      </c>
      <c r="M241" s="1">
        <v>0</v>
      </c>
      <c r="N241" s="1">
        <f t="shared" si="2"/>
        <v>1300000</v>
      </c>
      <c r="O241" s="1">
        <v>0</v>
      </c>
      <c r="P241" s="1">
        <v>0</v>
      </c>
      <c r="Q241" s="1">
        <v>0</v>
      </c>
      <c r="R241" s="1">
        <v>0</v>
      </c>
      <c r="S241" s="1">
        <v>1300000</v>
      </c>
    </row>
    <row r="242" spans="1:23" ht="15" customHeight="1" x14ac:dyDescent="0.25">
      <c r="A242" s="7" t="s">
        <v>553</v>
      </c>
      <c r="B242" s="14" t="s">
        <v>568</v>
      </c>
      <c r="C242" s="14" t="s">
        <v>563</v>
      </c>
      <c r="D242" s="7" t="s">
        <v>569</v>
      </c>
      <c r="E242" s="13" t="s">
        <v>393</v>
      </c>
      <c r="F242" s="5">
        <v>39931</v>
      </c>
      <c r="G242" s="7" t="s">
        <v>570</v>
      </c>
      <c r="I242" s="1">
        <v>1744563</v>
      </c>
      <c r="J242" s="2">
        <v>0</v>
      </c>
      <c r="K242" s="1">
        <v>0</v>
      </c>
      <c r="L242" s="1">
        <v>1079793</v>
      </c>
      <c r="M242" s="1">
        <v>0</v>
      </c>
      <c r="N242" s="1">
        <f t="shared" si="2"/>
        <v>1079793</v>
      </c>
      <c r="O242" s="1">
        <v>0</v>
      </c>
      <c r="P242" s="1">
        <v>0</v>
      </c>
      <c r="Q242" s="1">
        <v>0</v>
      </c>
      <c r="R242" s="1">
        <v>0</v>
      </c>
      <c r="S242" s="1">
        <v>1079793</v>
      </c>
    </row>
    <row r="243" spans="1:23" x14ac:dyDescent="0.25">
      <c r="A243" s="7" t="s">
        <v>553</v>
      </c>
      <c r="B243" s="14" t="s">
        <v>562</v>
      </c>
      <c r="C243" s="14" t="s">
        <v>563</v>
      </c>
      <c r="D243" s="7" t="s">
        <v>569</v>
      </c>
      <c r="E243" s="13" t="s">
        <v>393</v>
      </c>
      <c r="F243" s="5">
        <v>39931</v>
      </c>
      <c r="G243" s="7" t="s">
        <v>570</v>
      </c>
      <c r="I243" s="1">
        <v>0</v>
      </c>
      <c r="J243" s="2">
        <v>0</v>
      </c>
      <c r="K243" s="1">
        <v>0</v>
      </c>
      <c r="L243" s="1">
        <v>664770</v>
      </c>
      <c r="M243" s="1">
        <v>358897</v>
      </c>
      <c r="N243" s="1">
        <f t="shared" si="2"/>
        <v>1023667</v>
      </c>
      <c r="O243" s="1">
        <v>0</v>
      </c>
      <c r="P243" s="1">
        <v>0</v>
      </c>
      <c r="Q243" s="1">
        <v>0</v>
      </c>
      <c r="R243" s="1">
        <v>0</v>
      </c>
      <c r="S243" s="1">
        <v>1023667</v>
      </c>
    </row>
    <row r="244" spans="1:23" x14ac:dyDescent="0.25">
      <c r="A244" s="7" t="s">
        <v>553</v>
      </c>
      <c r="B244" s="14" t="s">
        <v>571</v>
      </c>
      <c r="C244" s="14" t="s">
        <v>572</v>
      </c>
      <c r="D244" s="7" t="s">
        <v>22</v>
      </c>
      <c r="E244" s="13" t="s">
        <v>393</v>
      </c>
      <c r="F244" s="5">
        <v>39901</v>
      </c>
      <c r="H244" s="7" t="s">
        <v>573</v>
      </c>
      <c r="I244" s="1">
        <v>1800000</v>
      </c>
      <c r="J244" s="2">
        <v>69554</v>
      </c>
      <c r="K244" s="1">
        <v>1310000</v>
      </c>
      <c r="L244" s="1">
        <v>1730446</v>
      </c>
      <c r="M244" s="1">
        <v>0</v>
      </c>
      <c r="N244" s="1">
        <f t="shared" si="2"/>
        <v>3040446</v>
      </c>
      <c r="O244" s="1">
        <v>0</v>
      </c>
      <c r="P244" s="1">
        <v>0</v>
      </c>
      <c r="Q244" s="1">
        <v>0</v>
      </c>
      <c r="R244" s="1">
        <v>0</v>
      </c>
      <c r="S244" s="1">
        <v>3040446</v>
      </c>
    </row>
    <row r="245" spans="1:23" x14ac:dyDescent="0.25">
      <c r="A245" s="7" t="s">
        <v>553</v>
      </c>
      <c r="B245" s="14" t="s">
        <v>571</v>
      </c>
      <c r="C245" s="14" t="s">
        <v>572</v>
      </c>
      <c r="D245" s="7" t="s">
        <v>25</v>
      </c>
      <c r="E245" s="13" t="s">
        <v>393</v>
      </c>
      <c r="F245" s="5">
        <v>39921</v>
      </c>
      <c r="G245" s="7" t="s">
        <v>574</v>
      </c>
      <c r="I245" s="1">
        <v>1000000</v>
      </c>
      <c r="J245" s="2">
        <v>0</v>
      </c>
      <c r="K245" s="1">
        <v>1000000</v>
      </c>
      <c r="L245" s="1">
        <f>I245-J245-K245</f>
        <v>0</v>
      </c>
      <c r="M245" s="1">
        <v>0</v>
      </c>
      <c r="N245" s="1">
        <f t="shared" si="2"/>
        <v>1000000</v>
      </c>
      <c r="O245" s="1">
        <v>0</v>
      </c>
      <c r="P245" s="1">
        <v>0</v>
      </c>
      <c r="Q245" s="1">
        <v>0</v>
      </c>
      <c r="R245" s="1">
        <v>0</v>
      </c>
      <c r="S245" s="1">
        <v>1000000</v>
      </c>
    </row>
    <row r="246" spans="1:23" x14ac:dyDescent="0.25">
      <c r="A246" s="7" t="s">
        <v>553</v>
      </c>
      <c r="B246" s="14" t="s">
        <v>575</v>
      </c>
      <c r="C246" s="14" t="s">
        <v>572</v>
      </c>
      <c r="D246" s="7" t="s">
        <v>569</v>
      </c>
      <c r="E246" s="13" t="s">
        <v>393</v>
      </c>
      <c r="F246" s="5">
        <v>39901</v>
      </c>
      <c r="G246" s="7" t="s">
        <v>523</v>
      </c>
      <c r="H246" s="7" t="s">
        <v>523</v>
      </c>
      <c r="I246" s="1">
        <v>0</v>
      </c>
      <c r="J246" s="2">
        <v>0</v>
      </c>
      <c r="K246" s="1">
        <v>0</v>
      </c>
      <c r="L246" s="1">
        <f>I246-J246-K246</f>
        <v>0</v>
      </c>
      <c r="M246" s="1">
        <v>0</v>
      </c>
      <c r="N246" s="1">
        <f t="shared" si="2"/>
        <v>0</v>
      </c>
      <c r="O246" s="1">
        <v>0</v>
      </c>
      <c r="P246" s="1">
        <v>100000</v>
      </c>
      <c r="Q246" s="1">
        <v>0</v>
      </c>
      <c r="R246" s="1">
        <v>0</v>
      </c>
      <c r="S246" s="1">
        <v>100000</v>
      </c>
    </row>
    <row r="247" spans="1:23" x14ac:dyDescent="0.25">
      <c r="A247" s="7" t="s">
        <v>553</v>
      </c>
      <c r="B247" s="14" t="s">
        <v>576</v>
      </c>
      <c r="C247" s="14" t="s">
        <v>572</v>
      </c>
      <c r="D247" s="7" t="s">
        <v>569</v>
      </c>
      <c r="E247" s="13" t="s">
        <v>393</v>
      </c>
      <c r="F247" s="5">
        <v>39931</v>
      </c>
      <c r="H247" s="7" t="s">
        <v>577</v>
      </c>
      <c r="I247" s="1">
        <v>694791</v>
      </c>
      <c r="J247" s="2">
        <v>0</v>
      </c>
      <c r="K247" s="1">
        <v>694791</v>
      </c>
      <c r="L247" s="1">
        <f>I247-J247-K247</f>
        <v>0</v>
      </c>
      <c r="M247" s="1">
        <v>45886</v>
      </c>
      <c r="N247" s="1">
        <f t="shared" si="2"/>
        <v>740677</v>
      </c>
      <c r="O247" s="1">
        <v>0</v>
      </c>
      <c r="P247" s="1">
        <v>0</v>
      </c>
      <c r="Q247" s="1">
        <v>0</v>
      </c>
      <c r="R247" s="1">
        <v>0</v>
      </c>
      <c r="S247" s="1">
        <v>740677</v>
      </c>
    </row>
    <row r="248" spans="1:23" ht="30" x14ac:dyDescent="0.25">
      <c r="A248" s="7" t="s">
        <v>553</v>
      </c>
      <c r="B248" s="14" t="s">
        <v>578</v>
      </c>
      <c r="C248" s="15" t="s">
        <v>579</v>
      </c>
      <c r="D248" s="7" t="s">
        <v>22</v>
      </c>
      <c r="E248" s="13" t="s">
        <v>393</v>
      </c>
      <c r="F248" s="5">
        <v>39901</v>
      </c>
      <c r="H248" s="7" t="s">
        <v>580</v>
      </c>
      <c r="I248" s="1">
        <v>1009753</v>
      </c>
      <c r="J248" s="2">
        <v>14076</v>
      </c>
      <c r="K248" s="1">
        <v>700000</v>
      </c>
      <c r="L248" s="1">
        <v>0</v>
      </c>
      <c r="M248" s="1">
        <v>0</v>
      </c>
      <c r="N248" s="1">
        <f t="shared" si="2"/>
        <v>700000</v>
      </c>
      <c r="O248" s="1">
        <v>0</v>
      </c>
      <c r="P248" s="1">
        <v>0</v>
      </c>
      <c r="Q248" s="1">
        <v>0</v>
      </c>
      <c r="R248" s="1">
        <v>0</v>
      </c>
      <c r="S248" s="1">
        <v>700000</v>
      </c>
    </row>
    <row r="249" spans="1:23" x14ac:dyDescent="0.25">
      <c r="A249" s="7" t="s">
        <v>553</v>
      </c>
      <c r="B249" s="14" t="s">
        <v>581</v>
      </c>
      <c r="C249" s="14" t="s">
        <v>582</v>
      </c>
      <c r="D249" s="7" t="s">
        <v>569</v>
      </c>
      <c r="E249" s="13" t="s">
        <v>393</v>
      </c>
      <c r="F249" s="5">
        <v>39931</v>
      </c>
      <c r="G249" s="7" t="s">
        <v>583</v>
      </c>
      <c r="I249" s="1">
        <v>111069</v>
      </c>
      <c r="J249" s="2">
        <v>0</v>
      </c>
      <c r="K249" s="1">
        <v>111069</v>
      </c>
      <c r="L249" s="1">
        <v>-86069</v>
      </c>
      <c r="M249" s="1">
        <v>0</v>
      </c>
      <c r="N249" s="1">
        <f t="shared" si="2"/>
        <v>25000</v>
      </c>
      <c r="O249" s="1">
        <f>111069-25000</f>
        <v>86069</v>
      </c>
      <c r="P249" s="1">
        <v>0</v>
      </c>
      <c r="Q249" s="1">
        <v>0</v>
      </c>
      <c r="R249" s="1">
        <v>0</v>
      </c>
      <c r="S249" s="1">
        <v>111069</v>
      </c>
    </row>
    <row r="250" spans="1:23" x14ac:dyDescent="0.25">
      <c r="A250" s="7" t="s">
        <v>553</v>
      </c>
      <c r="B250" s="14" t="s">
        <v>581</v>
      </c>
      <c r="C250" s="14" t="s">
        <v>582</v>
      </c>
      <c r="D250" s="7" t="s">
        <v>22</v>
      </c>
      <c r="E250" s="13" t="s">
        <v>393</v>
      </c>
      <c r="F250" s="5"/>
      <c r="I250" s="1">
        <v>0</v>
      </c>
      <c r="J250" s="2">
        <v>0</v>
      </c>
      <c r="K250" s="1">
        <v>0</v>
      </c>
      <c r="L250" s="1">
        <v>0</v>
      </c>
      <c r="M250" s="1">
        <v>0</v>
      </c>
      <c r="N250" s="1">
        <f t="shared" si="2"/>
        <v>0</v>
      </c>
      <c r="O250" s="1">
        <v>0</v>
      </c>
      <c r="P250" s="1">
        <v>600000</v>
      </c>
      <c r="Q250" s="1">
        <v>0</v>
      </c>
      <c r="R250" s="1">
        <v>0</v>
      </c>
      <c r="S250" s="1">
        <v>600000</v>
      </c>
    </row>
    <row r="251" spans="1:23" ht="15" customHeight="1" x14ac:dyDescent="0.25">
      <c r="A251" s="7" t="s">
        <v>553</v>
      </c>
      <c r="B251" s="14" t="s">
        <v>584</v>
      </c>
      <c r="C251" s="15" t="s">
        <v>585</v>
      </c>
      <c r="D251" s="7" t="s">
        <v>25</v>
      </c>
      <c r="E251" s="13" t="s">
        <v>393</v>
      </c>
      <c r="F251" s="5">
        <v>39921</v>
      </c>
      <c r="G251" s="7" t="s">
        <v>586</v>
      </c>
      <c r="I251" s="1">
        <v>500000</v>
      </c>
      <c r="J251" s="2">
        <v>32435</v>
      </c>
      <c r="K251" s="1">
        <v>400000</v>
      </c>
      <c r="L251" s="1">
        <v>67565</v>
      </c>
      <c r="M251" s="1">
        <v>0</v>
      </c>
      <c r="N251" s="1">
        <f t="shared" si="2"/>
        <v>467565</v>
      </c>
      <c r="O251" s="1">
        <v>0</v>
      </c>
      <c r="P251" s="1">
        <v>0</v>
      </c>
      <c r="Q251" s="1">
        <v>0</v>
      </c>
      <c r="R251" s="1">
        <v>0</v>
      </c>
      <c r="S251" s="1">
        <v>467565</v>
      </c>
      <c r="T251" s="3"/>
      <c r="U251" s="3"/>
      <c r="V251" s="3"/>
      <c r="W251" s="3"/>
    </row>
    <row r="252" spans="1:23" ht="15" customHeight="1" x14ac:dyDescent="0.25">
      <c r="A252" s="7" t="s">
        <v>553</v>
      </c>
      <c r="B252" s="14" t="s">
        <v>587</v>
      </c>
      <c r="C252" s="15" t="s">
        <v>588</v>
      </c>
      <c r="D252" s="7" t="s">
        <v>35</v>
      </c>
      <c r="E252" s="13" t="s">
        <v>393</v>
      </c>
      <c r="F252" s="5">
        <v>39921</v>
      </c>
      <c r="G252" s="7" t="s">
        <v>589</v>
      </c>
      <c r="I252" s="1">
        <v>2000000</v>
      </c>
      <c r="J252" s="2">
        <v>214597.73</v>
      </c>
      <c r="K252" s="1">
        <v>1500000</v>
      </c>
      <c r="L252" s="1">
        <v>277576</v>
      </c>
      <c r="M252" s="1">
        <v>0</v>
      </c>
      <c r="N252" s="1">
        <f t="shared" si="2"/>
        <v>1777576</v>
      </c>
      <c r="O252" s="1">
        <v>0</v>
      </c>
      <c r="P252" s="1">
        <v>0</v>
      </c>
      <c r="Q252" s="1">
        <v>0</v>
      </c>
      <c r="R252" s="1">
        <v>0</v>
      </c>
      <c r="S252" s="1">
        <v>1777576</v>
      </c>
      <c r="T252" s="3"/>
      <c r="U252" s="3"/>
      <c r="V252" s="3"/>
      <c r="W252" s="3"/>
    </row>
    <row r="253" spans="1:23" ht="15" customHeight="1" x14ac:dyDescent="0.25">
      <c r="A253" s="7" t="s">
        <v>553</v>
      </c>
      <c r="B253" s="14" t="s">
        <v>590</v>
      </c>
      <c r="C253" s="12" t="s">
        <v>591</v>
      </c>
      <c r="D253" s="7" t="s">
        <v>22</v>
      </c>
      <c r="E253" s="13" t="s">
        <v>393</v>
      </c>
      <c r="F253" s="5">
        <v>39901</v>
      </c>
      <c r="H253" s="7" t="s">
        <v>592</v>
      </c>
      <c r="I253" s="1">
        <v>162672</v>
      </c>
      <c r="J253" s="2">
        <v>0</v>
      </c>
      <c r="K253" s="1">
        <v>162672</v>
      </c>
      <c r="L253" s="1">
        <v>0</v>
      </c>
      <c r="M253" s="1">
        <v>157328</v>
      </c>
      <c r="N253" s="1">
        <f t="shared" si="2"/>
        <v>320000</v>
      </c>
      <c r="O253" s="1">
        <v>0</v>
      </c>
      <c r="P253" s="1">
        <v>0</v>
      </c>
      <c r="Q253" s="1">
        <v>0</v>
      </c>
      <c r="R253" s="1">
        <v>0</v>
      </c>
      <c r="S253" s="1">
        <v>320000</v>
      </c>
    </row>
    <row r="254" spans="1:23" ht="15" customHeight="1" x14ac:dyDescent="0.25">
      <c r="A254" s="7" t="s">
        <v>553</v>
      </c>
      <c r="B254" s="12" t="s">
        <v>593</v>
      </c>
      <c r="C254" s="14" t="s">
        <v>572</v>
      </c>
      <c r="D254" s="7" t="s">
        <v>22</v>
      </c>
      <c r="E254" s="13" t="s">
        <v>393</v>
      </c>
      <c r="F254" s="5">
        <v>39901</v>
      </c>
      <c r="H254" s="7" t="s">
        <v>594</v>
      </c>
      <c r="I254" s="1">
        <v>68272.000000000058</v>
      </c>
      <c r="J254" s="2">
        <v>30042</v>
      </c>
      <c r="K254" s="1">
        <v>0</v>
      </c>
      <c r="L254" s="1">
        <v>0</v>
      </c>
      <c r="M254" s="1">
        <v>0</v>
      </c>
      <c r="N254" s="1">
        <f t="shared" si="2"/>
        <v>0</v>
      </c>
      <c r="O254" s="1">
        <v>0</v>
      </c>
      <c r="P254" s="1">
        <v>0</v>
      </c>
      <c r="Q254" s="1">
        <v>0</v>
      </c>
      <c r="R254" s="1">
        <v>3774300</v>
      </c>
      <c r="S254" s="1">
        <v>3774300</v>
      </c>
    </row>
    <row r="255" spans="1:23" ht="15" customHeight="1" x14ac:dyDescent="0.25">
      <c r="A255" s="7" t="s">
        <v>553</v>
      </c>
      <c r="B255" s="12" t="s">
        <v>595</v>
      </c>
      <c r="C255" s="14" t="s">
        <v>572</v>
      </c>
      <c r="D255" s="7" t="s">
        <v>22</v>
      </c>
      <c r="E255" s="13" t="s">
        <v>393</v>
      </c>
      <c r="F255" s="5">
        <v>39901</v>
      </c>
      <c r="H255" s="7" t="s">
        <v>594</v>
      </c>
      <c r="I255" s="1">
        <v>243961.99999999994</v>
      </c>
      <c r="J255" s="2">
        <v>532</v>
      </c>
      <c r="K255" s="1">
        <v>0</v>
      </c>
      <c r="L255" s="1">
        <v>0</v>
      </c>
      <c r="M255" s="1">
        <v>0</v>
      </c>
      <c r="N255" s="1">
        <f t="shared" si="2"/>
        <v>0</v>
      </c>
      <c r="O255" s="1">
        <v>0</v>
      </c>
      <c r="P255" s="1">
        <v>0</v>
      </c>
      <c r="Q255" s="1">
        <v>0</v>
      </c>
      <c r="R255" s="1">
        <v>4076750</v>
      </c>
      <c r="S255" s="1">
        <v>4076750</v>
      </c>
    </row>
    <row r="256" spans="1:23" ht="15" customHeight="1" x14ac:dyDescent="0.25">
      <c r="A256" s="7" t="s">
        <v>553</v>
      </c>
      <c r="B256" s="12" t="s">
        <v>596</v>
      </c>
      <c r="C256" s="14" t="s">
        <v>597</v>
      </c>
      <c r="D256" s="7" t="s">
        <v>39</v>
      </c>
      <c r="E256" s="13" t="s">
        <v>393</v>
      </c>
      <c r="F256" s="5">
        <v>39931</v>
      </c>
      <c r="G256" s="7" t="s">
        <v>523</v>
      </c>
      <c r="I256" s="1">
        <v>0</v>
      </c>
      <c r="J256" s="2">
        <v>0</v>
      </c>
      <c r="K256" s="1">
        <v>0</v>
      </c>
      <c r="L256" s="1">
        <f>I256-J256-K256</f>
        <v>0</v>
      </c>
      <c r="M256" s="1">
        <v>300000</v>
      </c>
      <c r="N256" s="1">
        <f t="shared" si="2"/>
        <v>300000</v>
      </c>
      <c r="O256" s="1">
        <v>0</v>
      </c>
      <c r="P256" s="1">
        <v>0</v>
      </c>
      <c r="Q256" s="1">
        <v>0</v>
      </c>
      <c r="R256" s="1">
        <v>0</v>
      </c>
      <c r="S256" s="1">
        <v>300000</v>
      </c>
    </row>
    <row r="257" spans="1:20" ht="15" customHeight="1" x14ac:dyDescent="0.25">
      <c r="A257" s="7" t="s">
        <v>553</v>
      </c>
      <c r="B257" s="12" t="s">
        <v>598</v>
      </c>
      <c r="C257" s="14" t="s">
        <v>599</v>
      </c>
      <c r="D257" s="7" t="s">
        <v>569</v>
      </c>
      <c r="E257" s="13" t="s">
        <v>393</v>
      </c>
      <c r="F257" s="5" t="s">
        <v>523</v>
      </c>
      <c r="G257" s="7" t="s">
        <v>523</v>
      </c>
      <c r="H257" s="7" t="s">
        <v>523</v>
      </c>
      <c r="I257" s="1">
        <v>0</v>
      </c>
      <c r="J257" s="2">
        <v>0</v>
      </c>
      <c r="K257" s="1">
        <v>0</v>
      </c>
      <c r="L257" s="1">
        <f>I257-J257-K257</f>
        <v>0</v>
      </c>
      <c r="M257" s="1">
        <v>0</v>
      </c>
      <c r="N257" s="1">
        <f t="shared" si="2"/>
        <v>0</v>
      </c>
      <c r="O257" s="1">
        <v>0</v>
      </c>
      <c r="P257" s="1">
        <v>2000000</v>
      </c>
      <c r="Q257" s="1">
        <v>0</v>
      </c>
      <c r="R257" s="1">
        <v>0</v>
      </c>
      <c r="S257" s="1">
        <v>2000000</v>
      </c>
    </row>
    <row r="258" spans="1:20" ht="15" customHeight="1" x14ac:dyDescent="0.25">
      <c r="A258" s="7" t="s">
        <v>553</v>
      </c>
      <c r="B258" s="12" t="s">
        <v>600</v>
      </c>
      <c r="C258" s="14" t="s">
        <v>572</v>
      </c>
      <c r="D258" s="7" t="s">
        <v>22</v>
      </c>
      <c r="E258" s="13" t="s">
        <v>393</v>
      </c>
      <c r="F258" s="5">
        <v>39352</v>
      </c>
      <c r="H258" s="7" t="s">
        <v>601</v>
      </c>
      <c r="I258" s="1">
        <v>0</v>
      </c>
      <c r="J258" s="2">
        <v>0</v>
      </c>
      <c r="K258" s="1">
        <v>200000</v>
      </c>
      <c r="L258" s="1">
        <v>0</v>
      </c>
      <c r="M258" s="1">
        <v>0</v>
      </c>
      <c r="N258" s="1">
        <f t="shared" si="2"/>
        <v>200000</v>
      </c>
      <c r="O258" s="1">
        <v>0</v>
      </c>
      <c r="P258" s="1">
        <v>0</v>
      </c>
      <c r="Q258" s="1">
        <v>0</v>
      </c>
      <c r="R258" s="1">
        <v>0</v>
      </c>
      <c r="S258" s="1">
        <v>200000</v>
      </c>
    </row>
    <row r="259" spans="1:20" ht="15" customHeight="1" x14ac:dyDescent="0.25">
      <c r="A259" s="7" t="s">
        <v>553</v>
      </c>
      <c r="B259" s="12" t="s">
        <v>602</v>
      </c>
      <c r="C259" s="16" t="s">
        <v>603</v>
      </c>
      <c r="D259" s="7" t="s">
        <v>22</v>
      </c>
      <c r="E259" s="13" t="s">
        <v>393</v>
      </c>
      <c r="F259" s="5">
        <v>39352</v>
      </c>
      <c r="H259" s="7" t="s">
        <v>601</v>
      </c>
      <c r="I259" s="1">
        <v>0</v>
      </c>
      <c r="J259" s="2">
        <v>0</v>
      </c>
      <c r="K259" s="1">
        <v>200000</v>
      </c>
      <c r="L259" s="1">
        <v>0</v>
      </c>
      <c r="M259" s="1">
        <v>0</v>
      </c>
      <c r="N259" s="1">
        <f t="shared" si="2"/>
        <v>200000</v>
      </c>
      <c r="O259" s="1">
        <v>0</v>
      </c>
      <c r="P259" s="1">
        <v>0</v>
      </c>
      <c r="Q259" s="1">
        <v>0</v>
      </c>
      <c r="R259" s="1">
        <v>0</v>
      </c>
      <c r="S259" s="1">
        <v>200000</v>
      </c>
    </row>
    <row r="260" spans="1:20" ht="15" customHeight="1" x14ac:dyDescent="0.25">
      <c r="A260" s="7" t="s">
        <v>553</v>
      </c>
      <c r="B260" s="12" t="s">
        <v>604</v>
      </c>
      <c r="C260" s="16" t="s">
        <v>605</v>
      </c>
      <c r="D260" s="7" t="s">
        <v>39</v>
      </c>
      <c r="E260" s="13" t="s">
        <v>393</v>
      </c>
      <c r="F260" s="5">
        <v>39931</v>
      </c>
      <c r="G260" s="7" t="s">
        <v>523</v>
      </c>
      <c r="I260" s="1">
        <v>0</v>
      </c>
      <c r="J260" s="2">
        <v>0</v>
      </c>
      <c r="K260" s="1">
        <v>0</v>
      </c>
      <c r="L260" s="1">
        <v>0</v>
      </c>
      <c r="M260" s="1">
        <v>100000</v>
      </c>
      <c r="N260" s="1">
        <f t="shared" si="2"/>
        <v>100000</v>
      </c>
      <c r="O260" s="1">
        <v>0</v>
      </c>
      <c r="P260" s="1">
        <v>0</v>
      </c>
      <c r="Q260" s="1">
        <v>0</v>
      </c>
      <c r="R260" s="1">
        <v>0</v>
      </c>
      <c r="S260" s="1">
        <v>100000</v>
      </c>
    </row>
    <row r="261" spans="1:20" x14ac:dyDescent="0.25">
      <c r="A261" s="7" t="s">
        <v>19</v>
      </c>
      <c r="B261" s="7" t="s">
        <v>606</v>
      </c>
      <c r="C261" s="7" t="s">
        <v>516</v>
      </c>
      <c r="D261" s="7" t="s">
        <v>35</v>
      </c>
      <c r="E261" s="13" t="s">
        <v>393</v>
      </c>
      <c r="I261" s="3"/>
      <c r="J261" s="3"/>
      <c r="K261" s="3">
        <v>44195</v>
      </c>
      <c r="L261" s="1">
        <v>0</v>
      </c>
      <c r="M261" s="3">
        <v>69437</v>
      </c>
      <c r="N261" s="3">
        <v>113632</v>
      </c>
      <c r="O261" s="3">
        <v>20000</v>
      </c>
      <c r="P261" s="1">
        <v>0</v>
      </c>
      <c r="Q261" s="1">
        <v>0</v>
      </c>
      <c r="R261" s="1">
        <v>0</v>
      </c>
      <c r="S261" s="1">
        <v>133632</v>
      </c>
      <c r="T261" s="17"/>
    </row>
    <row r="262" spans="1:20" x14ac:dyDescent="0.25">
      <c r="A262" s="7" t="s">
        <v>19</v>
      </c>
      <c r="B262" s="7" t="s">
        <v>607</v>
      </c>
      <c r="C262" s="7" t="s">
        <v>516</v>
      </c>
      <c r="D262" s="7" t="s">
        <v>35</v>
      </c>
      <c r="E262" s="13" t="s">
        <v>42</v>
      </c>
      <c r="I262" s="3"/>
      <c r="J262" s="3"/>
      <c r="K262" s="3">
        <v>61701310</v>
      </c>
      <c r="L262" s="1">
        <v>0</v>
      </c>
      <c r="M262" s="3">
        <v>4785490</v>
      </c>
      <c r="N262" s="3">
        <v>66486800</v>
      </c>
      <c r="O262" s="3">
        <v>30332672</v>
      </c>
      <c r="P262" s="1">
        <v>0</v>
      </c>
      <c r="Q262" s="1">
        <v>0</v>
      </c>
      <c r="R262" s="1">
        <v>0</v>
      </c>
      <c r="S262" s="1">
        <v>96819472</v>
      </c>
    </row>
    <row r="263" spans="1:20" x14ac:dyDescent="0.25">
      <c r="A263" s="7" t="s">
        <v>19</v>
      </c>
      <c r="B263" s="7" t="s">
        <v>608</v>
      </c>
      <c r="C263" s="7" t="s">
        <v>609</v>
      </c>
      <c r="D263" s="7" t="s">
        <v>35</v>
      </c>
      <c r="E263" s="13" t="s">
        <v>368</v>
      </c>
      <c r="I263" s="3"/>
      <c r="J263" s="3"/>
      <c r="K263" s="3">
        <v>13000000</v>
      </c>
      <c r="L263" s="1">
        <v>0</v>
      </c>
      <c r="M263" s="3">
        <v>0</v>
      </c>
      <c r="N263" s="3">
        <v>13000000</v>
      </c>
      <c r="O263" s="3">
        <v>13000000</v>
      </c>
      <c r="P263" s="1">
        <v>0</v>
      </c>
      <c r="Q263" s="1">
        <v>0</v>
      </c>
      <c r="R263" s="1">
        <v>0</v>
      </c>
      <c r="S263" s="1">
        <v>26000000</v>
      </c>
    </row>
    <row r="264" spans="1:20" x14ac:dyDescent="0.25">
      <c r="A264" s="7" t="s">
        <v>19</v>
      </c>
      <c r="B264" s="7" t="s">
        <v>610</v>
      </c>
      <c r="C264" s="7" t="s">
        <v>611</v>
      </c>
      <c r="D264" s="7" t="s">
        <v>35</v>
      </c>
      <c r="E264" s="13" t="s">
        <v>368</v>
      </c>
      <c r="I264" s="3"/>
      <c r="J264" s="3"/>
      <c r="K264" s="3">
        <v>25000000</v>
      </c>
      <c r="L264" s="1">
        <v>0</v>
      </c>
      <c r="M264" s="3">
        <v>0</v>
      </c>
      <c r="N264" s="3">
        <v>25000000</v>
      </c>
      <c r="O264" s="3">
        <v>25000000</v>
      </c>
      <c r="P264" s="1">
        <v>0</v>
      </c>
      <c r="Q264" s="1">
        <v>0</v>
      </c>
      <c r="R264" s="1">
        <v>0</v>
      </c>
      <c r="S264" s="1">
        <v>50000000</v>
      </c>
    </row>
    <row r="265" spans="1:20" x14ac:dyDescent="0.25">
      <c r="A265" s="7" t="s">
        <v>19</v>
      </c>
      <c r="B265" s="7" t="s">
        <v>612</v>
      </c>
      <c r="C265" s="7" t="s">
        <v>613</v>
      </c>
      <c r="D265" s="7" t="s">
        <v>35</v>
      </c>
      <c r="E265" s="13" t="s">
        <v>368</v>
      </c>
      <c r="I265" s="3"/>
      <c r="J265" s="3"/>
      <c r="K265" s="3">
        <v>45000000</v>
      </c>
      <c r="L265" s="1">
        <v>0</v>
      </c>
      <c r="M265" s="3">
        <v>0</v>
      </c>
      <c r="N265" s="3">
        <v>45000000</v>
      </c>
      <c r="O265" s="3">
        <v>45000000</v>
      </c>
      <c r="P265" s="1">
        <v>0</v>
      </c>
      <c r="Q265" s="1">
        <v>0</v>
      </c>
      <c r="R265" s="1">
        <v>0</v>
      </c>
      <c r="S265" s="1">
        <v>90000000</v>
      </c>
    </row>
    <row r="266" spans="1:20" x14ac:dyDescent="0.25">
      <c r="A266" s="7" t="s">
        <v>19</v>
      </c>
      <c r="B266" s="7" t="s">
        <v>614</v>
      </c>
      <c r="C266" s="7" t="s">
        <v>615</v>
      </c>
      <c r="D266" s="7" t="s">
        <v>35</v>
      </c>
      <c r="E266" s="13" t="s">
        <v>368</v>
      </c>
      <c r="I266" s="3"/>
      <c r="J266" s="3"/>
      <c r="K266" s="3">
        <v>35000000</v>
      </c>
      <c r="L266" s="1">
        <v>0</v>
      </c>
      <c r="M266" s="3">
        <v>0</v>
      </c>
      <c r="N266" s="3">
        <v>35000000</v>
      </c>
      <c r="O266" s="3">
        <v>35000000</v>
      </c>
      <c r="P266" s="1">
        <v>0</v>
      </c>
      <c r="Q266" s="1">
        <v>0</v>
      </c>
      <c r="R266" s="1">
        <v>0</v>
      </c>
      <c r="S266" s="1">
        <v>70000000</v>
      </c>
    </row>
    <row r="267" spans="1:20" x14ac:dyDescent="0.25">
      <c r="A267" s="7" t="s">
        <v>19</v>
      </c>
      <c r="B267" s="7" t="s">
        <v>616</v>
      </c>
      <c r="C267" s="7" t="s">
        <v>617</v>
      </c>
      <c r="D267" s="7" t="s">
        <v>35</v>
      </c>
      <c r="E267" s="13" t="s">
        <v>368</v>
      </c>
      <c r="I267" s="3"/>
      <c r="J267" s="3"/>
      <c r="K267" s="3">
        <v>15000000</v>
      </c>
      <c r="L267" s="1">
        <v>0</v>
      </c>
      <c r="M267" s="3">
        <v>0</v>
      </c>
      <c r="N267" s="3">
        <v>15000000</v>
      </c>
      <c r="O267" s="3">
        <v>15000000</v>
      </c>
      <c r="P267" s="1">
        <v>0</v>
      </c>
      <c r="Q267" s="1">
        <v>0</v>
      </c>
      <c r="R267" s="1">
        <v>0</v>
      </c>
      <c r="S267" s="1">
        <v>30000000</v>
      </c>
    </row>
    <row r="268" spans="1:20" x14ac:dyDescent="0.25">
      <c r="A268" s="7" t="s">
        <v>19</v>
      </c>
      <c r="B268" s="7" t="s">
        <v>618</v>
      </c>
      <c r="C268" s="7" t="s">
        <v>619</v>
      </c>
      <c r="D268" s="7" t="s">
        <v>35</v>
      </c>
      <c r="E268" s="13" t="s">
        <v>620</v>
      </c>
      <c r="I268" s="3"/>
      <c r="J268" s="3"/>
      <c r="K268" s="3">
        <v>10000000</v>
      </c>
      <c r="L268" s="1">
        <v>0</v>
      </c>
      <c r="M268" s="3">
        <v>0</v>
      </c>
      <c r="N268" s="3">
        <v>10000000</v>
      </c>
      <c r="O268" s="3">
        <v>10000000</v>
      </c>
      <c r="P268" s="1">
        <v>0</v>
      </c>
      <c r="Q268" s="1">
        <v>0</v>
      </c>
      <c r="R268" s="1">
        <v>0</v>
      </c>
      <c r="S268" s="1">
        <v>20000000</v>
      </c>
    </row>
    <row r="269" spans="1:20" x14ac:dyDescent="0.25">
      <c r="A269" s="7" t="s">
        <v>19</v>
      </c>
      <c r="B269" s="7" t="s">
        <v>621</v>
      </c>
      <c r="C269" s="7" t="s">
        <v>622</v>
      </c>
      <c r="D269" s="7" t="s">
        <v>35</v>
      </c>
      <c r="E269" s="13" t="s">
        <v>368</v>
      </c>
      <c r="I269" s="3"/>
      <c r="J269" s="3"/>
      <c r="K269" s="3">
        <v>52500000</v>
      </c>
      <c r="L269" s="1">
        <v>0</v>
      </c>
      <c r="M269" s="3">
        <v>0</v>
      </c>
      <c r="N269" s="3">
        <v>52500000</v>
      </c>
      <c r="O269" s="3">
        <v>52500000</v>
      </c>
      <c r="P269" s="1">
        <v>0</v>
      </c>
      <c r="Q269" s="1">
        <v>0</v>
      </c>
      <c r="R269" s="1">
        <v>0</v>
      </c>
      <c r="S269" s="1">
        <v>105000000</v>
      </c>
    </row>
    <row r="270" spans="1:20" x14ac:dyDescent="0.25">
      <c r="I270" s="3"/>
      <c r="J270" s="3"/>
      <c r="K270" s="3">
        <f>SUM(K2:K269)</f>
        <v>473785260.89999998</v>
      </c>
      <c r="L270" s="3">
        <f>SUM(L2:L269)</f>
        <v>66830492.640000001</v>
      </c>
      <c r="M270" s="3">
        <f>SUM(M2:M269)</f>
        <v>16462250.98</v>
      </c>
      <c r="N270" s="3">
        <f>SUM(N2:N269)</f>
        <v>506769770.51999998</v>
      </c>
      <c r="O270" s="3">
        <f t="shared" ref="O270:S270" si="3">SUM(O139:O269)</f>
        <v>260254866.25999999</v>
      </c>
      <c r="P270" s="3">
        <f t="shared" si="3"/>
        <v>17260001</v>
      </c>
      <c r="Q270" s="3">
        <f t="shared" si="3"/>
        <v>24560001</v>
      </c>
      <c r="R270" s="3">
        <f t="shared" si="3"/>
        <v>17110514</v>
      </c>
      <c r="S270" s="3">
        <v>661908947.82000005</v>
      </c>
    </row>
    <row r="271" spans="1:20" x14ac:dyDescent="0.25">
      <c r="I271" s="3"/>
      <c r="J271" s="3"/>
      <c r="K271" s="3"/>
      <c r="L271" s="3"/>
      <c r="M271" s="18"/>
      <c r="N271" s="18"/>
      <c r="O271" s="3"/>
      <c r="P271" s="3"/>
      <c r="Q271" s="3"/>
      <c r="R271" s="3"/>
      <c r="S271" s="3"/>
    </row>
    <row r="272" spans="1:20" x14ac:dyDescent="0.25">
      <c r="I272" s="3"/>
      <c r="J272" s="3"/>
      <c r="K272" s="3"/>
      <c r="L272" s="3"/>
      <c r="M272" s="3"/>
      <c r="N272" s="17"/>
      <c r="O272" s="3"/>
      <c r="P272" s="3"/>
      <c r="Q272" s="3"/>
      <c r="R272" s="3"/>
      <c r="S272" s="3"/>
    </row>
    <row r="273" spans="9:19" x14ac:dyDescent="0.25">
      <c r="I273" s="3"/>
      <c r="J273" s="3"/>
      <c r="K273" s="19"/>
      <c r="L273" s="3"/>
      <c r="M273" s="3"/>
      <c r="N273" s="3"/>
      <c r="O273" s="3"/>
      <c r="P273" s="3"/>
      <c r="Q273" s="3"/>
      <c r="R273" s="3"/>
      <c r="S273" s="3"/>
    </row>
    <row r="274" spans="9:19" x14ac:dyDescent="0.25"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9:19" x14ac:dyDescent="0.25"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9:19" x14ac:dyDescent="0.25"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9:19" x14ac:dyDescent="0.25"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9:19" x14ac:dyDescent="0.25"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9:19" x14ac:dyDescent="0.25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9:19" x14ac:dyDescent="0.25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9:19" x14ac:dyDescent="0.25"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9:19" x14ac:dyDescent="0.25"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9:19" x14ac:dyDescent="0.25"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9:19" x14ac:dyDescent="0.25"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9:19" x14ac:dyDescent="0.25"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9:19" x14ac:dyDescent="0.25"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9:19" x14ac:dyDescent="0.25"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9:19" x14ac:dyDescent="0.25"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9:19" x14ac:dyDescent="0.25"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9:19" x14ac:dyDescent="0.25"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9:19" x14ac:dyDescent="0.25"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9:19" x14ac:dyDescent="0.25"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9:19" x14ac:dyDescent="0.25"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9:19" x14ac:dyDescent="0.25"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9:19" x14ac:dyDescent="0.25"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9:19" x14ac:dyDescent="0.25"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9:19" x14ac:dyDescent="0.25"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9:19" x14ac:dyDescent="0.25"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9:19" x14ac:dyDescent="0.25"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9:19" x14ac:dyDescent="0.25"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9:19" x14ac:dyDescent="0.25"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9:19" x14ac:dyDescent="0.25"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9:19" x14ac:dyDescent="0.25"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9:19" x14ac:dyDescent="0.25"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9:19" x14ac:dyDescent="0.25"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9:19" x14ac:dyDescent="0.25"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9:19" x14ac:dyDescent="0.25"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9:19" x14ac:dyDescent="0.25"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9:19" x14ac:dyDescent="0.25"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9:19" x14ac:dyDescent="0.25"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9:19" x14ac:dyDescent="0.25"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9:19" x14ac:dyDescent="0.25"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9:19" x14ac:dyDescent="0.25"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9:19" x14ac:dyDescent="0.25"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9:19" x14ac:dyDescent="0.25"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9:19" x14ac:dyDescent="0.25"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9:19" x14ac:dyDescent="0.25"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9:19" x14ac:dyDescent="0.25"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9:19" x14ac:dyDescent="0.25"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9:19" x14ac:dyDescent="0.25"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9:19" x14ac:dyDescent="0.25"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9:19" x14ac:dyDescent="0.25"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9:19" x14ac:dyDescent="0.25"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9:19" x14ac:dyDescent="0.25"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9:19" x14ac:dyDescent="0.25"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9:19" x14ac:dyDescent="0.25"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9:19" x14ac:dyDescent="0.25"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9:19" x14ac:dyDescent="0.25"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9:19" x14ac:dyDescent="0.25"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9:19" x14ac:dyDescent="0.25"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9:19" x14ac:dyDescent="0.25"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9:19" x14ac:dyDescent="0.25"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9:19" x14ac:dyDescent="0.25"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9:19" x14ac:dyDescent="0.25"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9:19" x14ac:dyDescent="0.25"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9:19" x14ac:dyDescent="0.25"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9:19" x14ac:dyDescent="0.25"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9:19" x14ac:dyDescent="0.25"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9:19" x14ac:dyDescent="0.25"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9:19" x14ac:dyDescent="0.25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9:19" x14ac:dyDescent="0.25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9:19" x14ac:dyDescent="0.25"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9:19" x14ac:dyDescent="0.25"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9:19" x14ac:dyDescent="0.25"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9:19" x14ac:dyDescent="0.25"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9:19" x14ac:dyDescent="0.25"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9:19" x14ac:dyDescent="0.25"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9:19" x14ac:dyDescent="0.25"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9:19" x14ac:dyDescent="0.25"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9:19" x14ac:dyDescent="0.25"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9:19" x14ac:dyDescent="0.25"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9:19" x14ac:dyDescent="0.25"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9:19" x14ac:dyDescent="0.25"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9:19" x14ac:dyDescent="0.25"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9:19" x14ac:dyDescent="0.25"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9:19" x14ac:dyDescent="0.25"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9:19" x14ac:dyDescent="0.25"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9:19" x14ac:dyDescent="0.25"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9:19" x14ac:dyDescent="0.25"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9:19" x14ac:dyDescent="0.25"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9:19" x14ac:dyDescent="0.25"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9:19" x14ac:dyDescent="0.25"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9:19" x14ac:dyDescent="0.25"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9:19" x14ac:dyDescent="0.25"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9:19" x14ac:dyDescent="0.25"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9:19" x14ac:dyDescent="0.25"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9:19" x14ac:dyDescent="0.25"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9:19" x14ac:dyDescent="0.25"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9:19" x14ac:dyDescent="0.25"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9:19" x14ac:dyDescent="0.25"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9:19" x14ac:dyDescent="0.25"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9:19" x14ac:dyDescent="0.25"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9:19" x14ac:dyDescent="0.25"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9:19" x14ac:dyDescent="0.25"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9:19" x14ac:dyDescent="0.25"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9:19" x14ac:dyDescent="0.25"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9:19" x14ac:dyDescent="0.25"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9:19" x14ac:dyDescent="0.25"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9:19" x14ac:dyDescent="0.25"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9:19" x14ac:dyDescent="0.25"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9:19" x14ac:dyDescent="0.25"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9:19" x14ac:dyDescent="0.25"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9:19" x14ac:dyDescent="0.25"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9:19" x14ac:dyDescent="0.25"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9:19" x14ac:dyDescent="0.25"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9:19" x14ac:dyDescent="0.25"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9:19" x14ac:dyDescent="0.25"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9:19" x14ac:dyDescent="0.25"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9:19" x14ac:dyDescent="0.25"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9:19" x14ac:dyDescent="0.25"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9:19" x14ac:dyDescent="0.25"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9:19" x14ac:dyDescent="0.25"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9:19" x14ac:dyDescent="0.25"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9:19" x14ac:dyDescent="0.25"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9:19" x14ac:dyDescent="0.25"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9:19" x14ac:dyDescent="0.25"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9:19" x14ac:dyDescent="0.25"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9:19" x14ac:dyDescent="0.25"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9:19" x14ac:dyDescent="0.25"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9:19" x14ac:dyDescent="0.25"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9:19" x14ac:dyDescent="0.25"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9:19" x14ac:dyDescent="0.25"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9:19" x14ac:dyDescent="0.25"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9:19" x14ac:dyDescent="0.25"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9:19" x14ac:dyDescent="0.25"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9:19" x14ac:dyDescent="0.25"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9:19" x14ac:dyDescent="0.25"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9:19" x14ac:dyDescent="0.25"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9:19" x14ac:dyDescent="0.25"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9:19" x14ac:dyDescent="0.25"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9:19" x14ac:dyDescent="0.25"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9:19" x14ac:dyDescent="0.25"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9:19" x14ac:dyDescent="0.25"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9:19" x14ac:dyDescent="0.25"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9:19" x14ac:dyDescent="0.25"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9:19" x14ac:dyDescent="0.25"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4:19" x14ac:dyDescent="0.25"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4:19" x14ac:dyDescent="0.25"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4:19" x14ac:dyDescent="0.25"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4:19" x14ac:dyDescent="0.25"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4:19" x14ac:dyDescent="0.25"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4:19" x14ac:dyDescent="0.25"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4:19" x14ac:dyDescent="0.25"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4:19" x14ac:dyDescent="0.25"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4:19" x14ac:dyDescent="0.25"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4:19" x14ac:dyDescent="0.25"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4:19" x14ac:dyDescent="0.25">
      <c r="D427" s="20"/>
      <c r="E427" s="20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4:19" x14ac:dyDescent="0.25">
      <c r="D428" s="20"/>
      <c r="E428" s="20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4:19" x14ac:dyDescent="0.25"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4:19" x14ac:dyDescent="0.25"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4:19" x14ac:dyDescent="0.25"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4:19" x14ac:dyDescent="0.25"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9:19" x14ac:dyDescent="0.25"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9:19" x14ac:dyDescent="0.25"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9:19" x14ac:dyDescent="0.25"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9:19" x14ac:dyDescent="0.25"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9:19" x14ac:dyDescent="0.25"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9:19" x14ac:dyDescent="0.25"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9:19" x14ac:dyDescent="0.25"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9:19" x14ac:dyDescent="0.25"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9:19" x14ac:dyDescent="0.25"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9:19" x14ac:dyDescent="0.25"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9:19" x14ac:dyDescent="0.25"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9:19" x14ac:dyDescent="0.25"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9:19" x14ac:dyDescent="0.25"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9:19" x14ac:dyDescent="0.25"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9:19" x14ac:dyDescent="0.25"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9:19" x14ac:dyDescent="0.25"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8:19" x14ac:dyDescent="0.25"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8:19" x14ac:dyDescent="0.25"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8:19" x14ac:dyDescent="0.25"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8:19" x14ac:dyDescent="0.25"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8:19" x14ac:dyDescent="0.25"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8:19" x14ac:dyDescent="0.25"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8:19" x14ac:dyDescent="0.25"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8:19" x14ac:dyDescent="0.25"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8:19" x14ac:dyDescent="0.25"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8:19" x14ac:dyDescent="0.25"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8:19" x14ac:dyDescent="0.25">
      <c r="H459" s="21"/>
      <c r="I459" s="21"/>
      <c r="J459" s="3"/>
      <c r="K459" s="3"/>
      <c r="L459" s="3"/>
      <c r="M459" s="3"/>
      <c r="N459" s="3"/>
      <c r="O459" s="3"/>
      <c r="P459" s="3"/>
      <c r="Q459" s="3"/>
      <c r="R459" s="3"/>
      <c r="S459" s="22"/>
    </row>
    <row r="460" spans="8:19" x14ac:dyDescent="0.25"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22"/>
    </row>
    <row r="461" spans="8:19" x14ac:dyDescent="0.25">
      <c r="H461" s="23"/>
      <c r="I461" s="21"/>
      <c r="J461" s="3"/>
      <c r="K461" s="3"/>
      <c r="L461" s="3"/>
      <c r="M461" s="3"/>
      <c r="N461" s="3"/>
      <c r="O461" s="3"/>
      <c r="P461" s="3"/>
      <c r="Q461" s="3"/>
      <c r="R461" s="3"/>
      <c r="S461" s="22"/>
    </row>
    <row r="462" spans="8:19" x14ac:dyDescent="0.25">
      <c r="H462" s="21"/>
      <c r="I462" s="21"/>
      <c r="J462" s="3"/>
      <c r="K462" s="3"/>
      <c r="L462" s="3"/>
      <c r="M462" s="3"/>
      <c r="N462" s="3"/>
      <c r="O462" s="3"/>
      <c r="P462" s="3"/>
      <c r="Q462" s="3"/>
      <c r="R462" s="3"/>
      <c r="S462" s="22"/>
    </row>
    <row r="463" spans="8:19" x14ac:dyDescent="0.25">
      <c r="H463" s="21"/>
      <c r="I463" s="21"/>
      <c r="J463" s="3"/>
      <c r="K463" s="3"/>
      <c r="L463" s="3"/>
      <c r="M463" s="3"/>
      <c r="N463" s="3"/>
      <c r="O463" s="3"/>
      <c r="P463" s="3"/>
      <c r="Q463" s="3"/>
      <c r="R463" s="3"/>
      <c r="S463" s="22"/>
    </row>
    <row r="464" spans="8:19" x14ac:dyDescent="0.25">
      <c r="H464" s="21"/>
      <c r="I464" s="21"/>
      <c r="J464" s="3"/>
      <c r="K464" s="3"/>
      <c r="L464" s="3"/>
      <c r="M464" s="3"/>
      <c r="N464" s="3"/>
      <c r="O464" s="3"/>
      <c r="P464" s="3"/>
      <c r="Q464" s="3"/>
      <c r="R464" s="3"/>
      <c r="S464" s="22"/>
    </row>
    <row r="465" spans="2:19" x14ac:dyDescent="0.25"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22"/>
    </row>
    <row r="466" spans="2:19" x14ac:dyDescent="0.25"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22"/>
    </row>
    <row r="467" spans="2:19" x14ac:dyDescent="0.25">
      <c r="B467" s="6"/>
      <c r="I467" s="3"/>
      <c r="J467" s="3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2:19" x14ac:dyDescent="0.25">
      <c r="I468" s="3"/>
      <c r="J468" s="3"/>
      <c r="K468" s="3"/>
      <c r="M468" s="3"/>
      <c r="N468" s="3"/>
      <c r="O468" s="3"/>
      <c r="P468" s="3"/>
      <c r="Q468" s="3"/>
      <c r="R468" s="3"/>
      <c r="S468" s="18"/>
    </row>
    <row r="469" spans="2:19" x14ac:dyDescent="0.25">
      <c r="I469" s="3"/>
      <c r="J469" s="3"/>
      <c r="K469" s="3"/>
      <c r="N469" s="3"/>
      <c r="O469" s="3"/>
      <c r="P469" s="3"/>
      <c r="Q469" s="3"/>
      <c r="R469" s="3"/>
      <c r="S469" s="18"/>
    </row>
    <row r="470" spans="2:19" x14ac:dyDescent="0.25">
      <c r="I470" s="3"/>
      <c r="J470" s="3"/>
      <c r="K470" s="3"/>
      <c r="N470" s="3"/>
      <c r="O470" s="3"/>
      <c r="P470" s="3"/>
      <c r="Q470" s="3"/>
      <c r="R470" s="3"/>
      <c r="S470" s="18"/>
    </row>
    <row r="471" spans="2:19" x14ac:dyDescent="0.25"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18"/>
    </row>
    <row r="472" spans="2:19" x14ac:dyDescent="0.25"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18"/>
    </row>
    <row r="473" spans="2:19" x14ac:dyDescent="0.25">
      <c r="I473" s="3"/>
      <c r="J473" s="3"/>
      <c r="K473" s="3"/>
      <c r="N473" s="3"/>
      <c r="O473" s="3"/>
      <c r="P473" s="3"/>
      <c r="Q473" s="3"/>
      <c r="R473" s="3"/>
      <c r="S473" s="18"/>
    </row>
    <row r="474" spans="2:19" x14ac:dyDescent="0.25">
      <c r="I474" s="3"/>
      <c r="J474" s="3"/>
      <c r="K474" s="3"/>
      <c r="L474" s="18"/>
      <c r="M474" s="18"/>
      <c r="N474" s="3"/>
      <c r="O474" s="3"/>
      <c r="P474" s="3"/>
      <c r="Q474" s="3"/>
      <c r="R474" s="3"/>
      <c r="S474" s="18"/>
    </row>
    <row r="475" spans="2:19" x14ac:dyDescent="0.25">
      <c r="I475" s="3"/>
      <c r="J475" s="3"/>
      <c r="K475" s="3"/>
      <c r="L475" s="18"/>
      <c r="M475" s="24"/>
      <c r="N475" s="3"/>
      <c r="O475" s="3"/>
      <c r="P475" s="3"/>
      <c r="Q475" s="3"/>
      <c r="R475" s="3"/>
      <c r="S475" s="18"/>
    </row>
    <row r="476" spans="2:19" x14ac:dyDescent="0.25"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2:19" x14ac:dyDescent="0.25"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2:19" x14ac:dyDescent="0.25"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2:19" x14ac:dyDescent="0.25"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2:19" x14ac:dyDescent="0.25"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9:19" x14ac:dyDescent="0.25"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9:19" x14ac:dyDescent="0.25"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9:19" x14ac:dyDescent="0.25"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9:19" x14ac:dyDescent="0.25"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9:19" x14ac:dyDescent="0.25"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9:19" x14ac:dyDescent="0.25"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9:19" x14ac:dyDescent="0.25"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9:19" x14ac:dyDescent="0.25"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9:19" x14ac:dyDescent="0.25"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9:19" x14ac:dyDescent="0.25"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9:19" x14ac:dyDescent="0.25"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9:19" x14ac:dyDescent="0.25"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9:19" x14ac:dyDescent="0.25"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9:19" x14ac:dyDescent="0.25"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9:19" x14ac:dyDescent="0.25"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9:19" x14ac:dyDescent="0.25"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9:19" x14ac:dyDescent="0.25"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9:19" x14ac:dyDescent="0.25"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9:19" x14ac:dyDescent="0.25"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9:19" x14ac:dyDescent="0.25"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9:19" x14ac:dyDescent="0.25"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9:19" x14ac:dyDescent="0.25"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9:19" x14ac:dyDescent="0.25"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9:19" x14ac:dyDescent="0.25"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9:19" x14ac:dyDescent="0.25"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9:19" x14ac:dyDescent="0.25"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9:19" x14ac:dyDescent="0.25"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9:19" x14ac:dyDescent="0.25"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9:19" x14ac:dyDescent="0.25"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9:19" x14ac:dyDescent="0.25"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9:19" x14ac:dyDescent="0.25"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9:19" x14ac:dyDescent="0.25"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9:19" x14ac:dyDescent="0.25"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9:19" x14ac:dyDescent="0.25"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9:19" x14ac:dyDescent="0.25"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9:19" x14ac:dyDescent="0.25"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9:19" x14ac:dyDescent="0.25"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9:19" x14ac:dyDescent="0.25"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9:19" x14ac:dyDescent="0.25"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9:19" x14ac:dyDescent="0.25"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9:19" x14ac:dyDescent="0.25"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9:19" x14ac:dyDescent="0.25"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9:19" x14ac:dyDescent="0.25"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9:19" x14ac:dyDescent="0.25"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9:19" x14ac:dyDescent="0.25"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9:19" x14ac:dyDescent="0.25"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9:19" x14ac:dyDescent="0.25"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9:19" x14ac:dyDescent="0.25"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9:19" x14ac:dyDescent="0.25"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9:19" x14ac:dyDescent="0.25"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9:19" x14ac:dyDescent="0.25"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9:19" x14ac:dyDescent="0.25"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9:19" x14ac:dyDescent="0.25"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9:19" x14ac:dyDescent="0.25"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9:19" x14ac:dyDescent="0.25"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9:19" x14ac:dyDescent="0.25"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9:19" x14ac:dyDescent="0.25"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9:19" x14ac:dyDescent="0.25"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9:19" x14ac:dyDescent="0.25"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9:19" x14ac:dyDescent="0.25"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9:19" x14ac:dyDescent="0.25"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9:19" x14ac:dyDescent="0.25"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9:19" x14ac:dyDescent="0.25"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9:19" x14ac:dyDescent="0.25"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9:19" x14ac:dyDescent="0.25"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9:19" x14ac:dyDescent="0.25"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9:19" x14ac:dyDescent="0.25"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9:19" x14ac:dyDescent="0.25"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9:19" x14ac:dyDescent="0.25"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9:19" x14ac:dyDescent="0.25"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9:19" x14ac:dyDescent="0.25"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9:19" x14ac:dyDescent="0.25"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9:19" x14ac:dyDescent="0.25"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9:19" x14ac:dyDescent="0.25"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9:19" x14ac:dyDescent="0.25"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9:19" x14ac:dyDescent="0.25"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9:19" x14ac:dyDescent="0.25"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9:19" x14ac:dyDescent="0.25"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9:19" x14ac:dyDescent="0.25"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9:19" x14ac:dyDescent="0.25"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9:19" x14ac:dyDescent="0.25"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9:19" x14ac:dyDescent="0.25"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9:19" x14ac:dyDescent="0.25"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9:19" x14ac:dyDescent="0.25"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9:19" x14ac:dyDescent="0.25"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9:19" x14ac:dyDescent="0.25"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9:19" x14ac:dyDescent="0.25"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9:19" x14ac:dyDescent="0.25"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9:19" x14ac:dyDescent="0.25"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9:19" x14ac:dyDescent="0.25"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9:19" x14ac:dyDescent="0.25"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9:19" x14ac:dyDescent="0.25"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9:19" x14ac:dyDescent="0.25"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9:19" x14ac:dyDescent="0.25"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9:19" x14ac:dyDescent="0.25"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9:19" x14ac:dyDescent="0.25"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9:19" x14ac:dyDescent="0.25"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9:19" x14ac:dyDescent="0.25"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9:19" x14ac:dyDescent="0.25"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9:19" x14ac:dyDescent="0.25"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9:19" x14ac:dyDescent="0.25"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9:19" x14ac:dyDescent="0.25"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9:19" x14ac:dyDescent="0.25"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9:19" x14ac:dyDescent="0.25"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9:19" x14ac:dyDescent="0.25"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9:19" x14ac:dyDescent="0.25"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9:19" x14ac:dyDescent="0.25"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9:19" x14ac:dyDescent="0.25"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9:19" x14ac:dyDescent="0.25"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9:19" x14ac:dyDescent="0.25"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9:19" x14ac:dyDescent="0.25"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9:19" x14ac:dyDescent="0.25"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9:19" x14ac:dyDescent="0.25"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9:19" x14ac:dyDescent="0.25"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9:19" x14ac:dyDescent="0.25"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9:19" x14ac:dyDescent="0.25"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9:19" x14ac:dyDescent="0.25"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9:19" x14ac:dyDescent="0.25"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9:19" x14ac:dyDescent="0.25"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9:19" x14ac:dyDescent="0.25"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9:19" x14ac:dyDescent="0.25"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9:19" x14ac:dyDescent="0.25"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9:19" x14ac:dyDescent="0.25"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9:19" x14ac:dyDescent="0.25"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9:19" x14ac:dyDescent="0.25"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9:19" x14ac:dyDescent="0.25"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9:19" x14ac:dyDescent="0.25"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9:19" x14ac:dyDescent="0.25"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9:19" x14ac:dyDescent="0.25"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9:19" x14ac:dyDescent="0.25"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9:19" x14ac:dyDescent="0.25"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9:19" x14ac:dyDescent="0.25"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9:19" x14ac:dyDescent="0.25"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9:19" x14ac:dyDescent="0.25"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9:19" x14ac:dyDescent="0.25"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9:19" x14ac:dyDescent="0.25"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9:19" x14ac:dyDescent="0.25"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9:19" x14ac:dyDescent="0.25"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9:19" x14ac:dyDescent="0.25"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9:19" x14ac:dyDescent="0.25"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9:19" x14ac:dyDescent="0.25"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9:19" x14ac:dyDescent="0.25"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9:19" x14ac:dyDescent="0.25"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9:19" x14ac:dyDescent="0.25"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9:19" x14ac:dyDescent="0.25"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9:19" x14ac:dyDescent="0.25"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9:19" x14ac:dyDescent="0.25"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9:19" x14ac:dyDescent="0.25"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9:19" x14ac:dyDescent="0.25"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9:19" x14ac:dyDescent="0.25"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9:19" x14ac:dyDescent="0.25"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9:19" x14ac:dyDescent="0.25"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9:19" x14ac:dyDescent="0.25"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9:19" x14ac:dyDescent="0.25"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9:19" x14ac:dyDescent="0.25"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9:19" x14ac:dyDescent="0.25"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9:19" x14ac:dyDescent="0.25"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9:19" x14ac:dyDescent="0.25"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9:19" x14ac:dyDescent="0.25"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9:19" x14ac:dyDescent="0.25"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9:19" x14ac:dyDescent="0.25"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9:19" x14ac:dyDescent="0.25"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9:19" x14ac:dyDescent="0.25"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9:19" x14ac:dyDescent="0.25"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9:19" x14ac:dyDescent="0.25"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9:19" x14ac:dyDescent="0.25"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9:19" x14ac:dyDescent="0.25"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9:19" x14ac:dyDescent="0.25"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9:19" x14ac:dyDescent="0.25"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9:19" x14ac:dyDescent="0.25"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9:19" x14ac:dyDescent="0.25"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9:19" x14ac:dyDescent="0.25"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9:19" x14ac:dyDescent="0.25"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9:19" x14ac:dyDescent="0.25"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9:19" x14ac:dyDescent="0.25"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9:19" x14ac:dyDescent="0.25"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9:19" x14ac:dyDescent="0.25"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9:19" x14ac:dyDescent="0.25"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9:19" x14ac:dyDescent="0.25"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9:19" x14ac:dyDescent="0.25"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9:19" x14ac:dyDescent="0.25"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9:19" x14ac:dyDescent="0.25"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9:19" x14ac:dyDescent="0.25"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9:19" x14ac:dyDescent="0.25"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9:19" x14ac:dyDescent="0.25"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9:19" x14ac:dyDescent="0.25"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9:19" x14ac:dyDescent="0.25"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9:19" x14ac:dyDescent="0.25"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9:19" x14ac:dyDescent="0.25"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9:19" x14ac:dyDescent="0.25"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9:19" x14ac:dyDescent="0.25"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9:19" x14ac:dyDescent="0.25"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9:19" x14ac:dyDescent="0.25"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9:19" x14ac:dyDescent="0.25"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9:19" x14ac:dyDescent="0.25"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9:19" x14ac:dyDescent="0.25"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9:19" x14ac:dyDescent="0.25"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9:19" x14ac:dyDescent="0.25"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9:19" x14ac:dyDescent="0.25"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9:19" x14ac:dyDescent="0.25"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9:19" x14ac:dyDescent="0.25"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9:19" x14ac:dyDescent="0.25"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9:19" x14ac:dyDescent="0.25"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9:19" x14ac:dyDescent="0.25"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9:19" x14ac:dyDescent="0.25"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9:19" x14ac:dyDescent="0.25"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9:19" x14ac:dyDescent="0.25"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9:19" x14ac:dyDescent="0.25"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9:19" x14ac:dyDescent="0.25"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9:19" x14ac:dyDescent="0.25"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9:19" x14ac:dyDescent="0.25"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9:19" x14ac:dyDescent="0.25"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9:19" x14ac:dyDescent="0.25"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9:19" x14ac:dyDescent="0.25"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9:19" x14ac:dyDescent="0.25"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9:19" x14ac:dyDescent="0.25"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9:19" x14ac:dyDescent="0.25"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9:19" x14ac:dyDescent="0.25"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9:19" x14ac:dyDescent="0.25"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9:19" x14ac:dyDescent="0.25"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9:19" x14ac:dyDescent="0.25"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9:19" x14ac:dyDescent="0.25"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9:19" x14ac:dyDescent="0.25"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9:19" x14ac:dyDescent="0.25"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9:19" x14ac:dyDescent="0.25"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9:19" x14ac:dyDescent="0.25"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9:19" x14ac:dyDescent="0.25"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9:19" x14ac:dyDescent="0.25"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9:19" x14ac:dyDescent="0.25"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9:19" x14ac:dyDescent="0.25"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9:19" x14ac:dyDescent="0.25"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9:19" x14ac:dyDescent="0.25"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9:19" x14ac:dyDescent="0.25"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9:19" x14ac:dyDescent="0.25"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9:19" x14ac:dyDescent="0.25"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9:19" x14ac:dyDescent="0.25"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9:19" x14ac:dyDescent="0.25"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9:19" x14ac:dyDescent="0.25"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9:19" x14ac:dyDescent="0.25"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9:19" x14ac:dyDescent="0.25"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9:19" x14ac:dyDescent="0.25"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9:19" x14ac:dyDescent="0.25"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9:19" x14ac:dyDescent="0.25"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9:19" x14ac:dyDescent="0.25"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9:19" x14ac:dyDescent="0.25"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9:19" x14ac:dyDescent="0.25"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9:19" x14ac:dyDescent="0.25"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9:19" x14ac:dyDescent="0.25"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9:19" x14ac:dyDescent="0.25"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9:19" x14ac:dyDescent="0.25"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9:19" x14ac:dyDescent="0.25"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9:19" x14ac:dyDescent="0.25"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9:19" x14ac:dyDescent="0.25"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9:19" x14ac:dyDescent="0.25"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9:19" x14ac:dyDescent="0.25"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9:19" x14ac:dyDescent="0.25"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9:19" x14ac:dyDescent="0.25"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9:19" x14ac:dyDescent="0.25"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9:19" x14ac:dyDescent="0.25"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9:19" x14ac:dyDescent="0.25"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9:19" x14ac:dyDescent="0.25"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9:19" x14ac:dyDescent="0.25"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9:19" x14ac:dyDescent="0.25"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9:19" x14ac:dyDescent="0.25"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9:19" x14ac:dyDescent="0.25"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9:19" x14ac:dyDescent="0.25"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9:19" x14ac:dyDescent="0.25"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9:19" x14ac:dyDescent="0.25"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9:19" x14ac:dyDescent="0.25"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9:19" x14ac:dyDescent="0.25"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9:19" x14ac:dyDescent="0.25"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9:19" x14ac:dyDescent="0.25"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9:19" x14ac:dyDescent="0.25"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9:19" x14ac:dyDescent="0.25"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9:19" x14ac:dyDescent="0.25"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9:19" x14ac:dyDescent="0.25"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9:19" x14ac:dyDescent="0.25"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9:19" x14ac:dyDescent="0.25"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9:19" x14ac:dyDescent="0.25"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9:19" x14ac:dyDescent="0.25"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9:19" x14ac:dyDescent="0.25"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9:19" x14ac:dyDescent="0.25"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9:19" x14ac:dyDescent="0.25"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9:19" x14ac:dyDescent="0.25"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9:19" x14ac:dyDescent="0.25"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9:19" x14ac:dyDescent="0.25"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9:19" x14ac:dyDescent="0.25"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9:19" x14ac:dyDescent="0.25"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9:19" x14ac:dyDescent="0.25"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9:19" x14ac:dyDescent="0.25"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9:19" x14ac:dyDescent="0.25"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9:19" x14ac:dyDescent="0.25"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9:19" x14ac:dyDescent="0.25"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9:19" x14ac:dyDescent="0.25"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9:19" x14ac:dyDescent="0.25"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9:19" x14ac:dyDescent="0.25"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9:19" x14ac:dyDescent="0.25"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9:19" x14ac:dyDescent="0.25"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9:19" x14ac:dyDescent="0.25"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9:19" x14ac:dyDescent="0.25"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9:19" x14ac:dyDescent="0.25"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9:19" x14ac:dyDescent="0.25"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9:19" x14ac:dyDescent="0.25"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9:19" x14ac:dyDescent="0.25"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9:19" x14ac:dyDescent="0.25"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9:19" x14ac:dyDescent="0.25"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9:19" x14ac:dyDescent="0.25"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9:19" x14ac:dyDescent="0.25"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9:19" x14ac:dyDescent="0.25"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9:19" x14ac:dyDescent="0.25"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9:19" x14ac:dyDescent="0.25"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9:19" x14ac:dyDescent="0.25"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9:19" x14ac:dyDescent="0.25"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9:19" x14ac:dyDescent="0.25"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9:19" x14ac:dyDescent="0.25"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9:19" x14ac:dyDescent="0.25"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9:19" x14ac:dyDescent="0.25"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9:19" x14ac:dyDescent="0.25"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9:19" x14ac:dyDescent="0.25"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9:19" x14ac:dyDescent="0.25"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9:19" x14ac:dyDescent="0.25"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9:19" x14ac:dyDescent="0.25"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9:19" x14ac:dyDescent="0.25"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9:19" x14ac:dyDescent="0.25"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9:19" x14ac:dyDescent="0.25"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9:19" x14ac:dyDescent="0.25"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9:19" x14ac:dyDescent="0.25"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9:19" x14ac:dyDescent="0.25"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9:19" x14ac:dyDescent="0.25"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9:19" x14ac:dyDescent="0.25"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9:19" x14ac:dyDescent="0.25"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9:19" x14ac:dyDescent="0.25"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9:19" x14ac:dyDescent="0.25"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9:19" x14ac:dyDescent="0.25"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9:19" x14ac:dyDescent="0.25"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9:19" x14ac:dyDescent="0.25"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9:19" x14ac:dyDescent="0.25"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9:19" x14ac:dyDescent="0.25"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9:19" x14ac:dyDescent="0.25"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9:19" x14ac:dyDescent="0.25"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9:19" x14ac:dyDescent="0.25"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9:19" x14ac:dyDescent="0.25"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9:19" x14ac:dyDescent="0.25"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9:19" x14ac:dyDescent="0.25"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9:19" x14ac:dyDescent="0.25"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9:19" x14ac:dyDescent="0.25"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9:19" x14ac:dyDescent="0.25"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9:19" x14ac:dyDescent="0.25"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9:19" x14ac:dyDescent="0.25"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9:19" x14ac:dyDescent="0.25"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9:19" x14ac:dyDescent="0.25"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9:19" x14ac:dyDescent="0.25"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9:19" x14ac:dyDescent="0.25"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9:19" x14ac:dyDescent="0.25"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9:19" x14ac:dyDescent="0.25"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9:19" x14ac:dyDescent="0.25"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9:19" x14ac:dyDescent="0.25"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9:19" x14ac:dyDescent="0.25"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9:19" x14ac:dyDescent="0.25"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9:19" x14ac:dyDescent="0.25"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9:19" x14ac:dyDescent="0.25"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9:19" x14ac:dyDescent="0.25"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9:19" x14ac:dyDescent="0.25"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9:19" x14ac:dyDescent="0.25"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9:19" x14ac:dyDescent="0.25"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9:19" x14ac:dyDescent="0.25"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9:19" x14ac:dyDescent="0.25"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9:19" x14ac:dyDescent="0.25"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9:19" x14ac:dyDescent="0.25"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9:19" x14ac:dyDescent="0.25"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9:19" x14ac:dyDescent="0.25"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9:19" x14ac:dyDescent="0.25"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9:19" x14ac:dyDescent="0.25"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9:19" x14ac:dyDescent="0.25"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9:19" x14ac:dyDescent="0.25"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9:19" x14ac:dyDescent="0.25"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9:19" x14ac:dyDescent="0.25"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9:19" x14ac:dyDescent="0.25"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9:19" x14ac:dyDescent="0.25"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9:19" x14ac:dyDescent="0.25"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9:19" x14ac:dyDescent="0.25"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9:19" x14ac:dyDescent="0.25"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9:19" x14ac:dyDescent="0.25"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9:19" x14ac:dyDescent="0.25"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9:19" x14ac:dyDescent="0.25"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9:19" x14ac:dyDescent="0.25"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9:19" x14ac:dyDescent="0.25"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9:19" x14ac:dyDescent="0.25"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9:19" x14ac:dyDescent="0.25"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9:19" x14ac:dyDescent="0.25"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9:19" x14ac:dyDescent="0.25"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9:19" x14ac:dyDescent="0.25"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9:19" x14ac:dyDescent="0.25"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9:19" x14ac:dyDescent="0.25"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9:19" x14ac:dyDescent="0.25"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9:19" x14ac:dyDescent="0.25"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9:19" x14ac:dyDescent="0.25"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9:19" x14ac:dyDescent="0.25"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9:19" x14ac:dyDescent="0.25"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9:19" x14ac:dyDescent="0.25"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9:19" x14ac:dyDescent="0.25"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9:19" x14ac:dyDescent="0.25"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9:19" x14ac:dyDescent="0.25"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9:19" x14ac:dyDescent="0.25"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9:19" x14ac:dyDescent="0.25"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9:19" x14ac:dyDescent="0.25"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9:19" x14ac:dyDescent="0.25"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9:19" x14ac:dyDescent="0.25"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9:19" x14ac:dyDescent="0.25"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9:19" x14ac:dyDescent="0.25"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9:19" x14ac:dyDescent="0.25"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9:19" x14ac:dyDescent="0.25"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9:19" x14ac:dyDescent="0.25"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9:19" x14ac:dyDescent="0.25"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9:19" x14ac:dyDescent="0.25"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9:19" x14ac:dyDescent="0.25"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9:19" x14ac:dyDescent="0.25"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9:19" x14ac:dyDescent="0.25"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9:19" x14ac:dyDescent="0.25"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9:19" x14ac:dyDescent="0.25"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9:19" x14ac:dyDescent="0.25"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9:19" x14ac:dyDescent="0.25"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9:19" x14ac:dyDescent="0.25"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9:19" x14ac:dyDescent="0.25"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9:19" x14ac:dyDescent="0.25"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9:19" x14ac:dyDescent="0.25"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9:19" x14ac:dyDescent="0.25"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9:19" x14ac:dyDescent="0.25"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9:19" x14ac:dyDescent="0.25"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9:19" x14ac:dyDescent="0.25"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9:19" x14ac:dyDescent="0.25"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9:19" x14ac:dyDescent="0.25"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9:19" x14ac:dyDescent="0.25"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9:19" x14ac:dyDescent="0.25"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9:19" x14ac:dyDescent="0.25"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9:19" x14ac:dyDescent="0.25"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9:19" x14ac:dyDescent="0.25"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9:19" x14ac:dyDescent="0.25"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9:19" x14ac:dyDescent="0.25"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9:19" x14ac:dyDescent="0.25"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9:19" x14ac:dyDescent="0.25"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9:19" x14ac:dyDescent="0.25"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9:19" x14ac:dyDescent="0.25"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9:19" x14ac:dyDescent="0.25"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9:19" x14ac:dyDescent="0.25"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9:19" x14ac:dyDescent="0.25"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9:19" x14ac:dyDescent="0.25"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9:19" x14ac:dyDescent="0.25"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9:19" x14ac:dyDescent="0.25"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9:19" x14ac:dyDescent="0.25"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9:19" x14ac:dyDescent="0.25"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9:19" x14ac:dyDescent="0.25"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9:19" x14ac:dyDescent="0.25"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9:19" x14ac:dyDescent="0.25"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9:19" x14ac:dyDescent="0.25"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9:19" x14ac:dyDescent="0.25"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9:19" x14ac:dyDescent="0.25"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9:19" x14ac:dyDescent="0.25"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9:19" x14ac:dyDescent="0.25"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9:19" x14ac:dyDescent="0.25"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9:19" x14ac:dyDescent="0.25"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9:19" x14ac:dyDescent="0.25"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9:19" x14ac:dyDescent="0.25"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9:19" x14ac:dyDescent="0.25"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9:19" x14ac:dyDescent="0.25"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9:19" x14ac:dyDescent="0.25"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9:19" x14ac:dyDescent="0.25"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9:19" x14ac:dyDescent="0.25"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9:19" x14ac:dyDescent="0.25"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9:19" x14ac:dyDescent="0.25"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9:19" x14ac:dyDescent="0.25"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9:19" x14ac:dyDescent="0.25"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9:19" x14ac:dyDescent="0.25"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9:19" x14ac:dyDescent="0.25"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9:19" x14ac:dyDescent="0.25"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9:19" x14ac:dyDescent="0.25"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9:19" x14ac:dyDescent="0.25"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9:19" x14ac:dyDescent="0.25"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9:19" x14ac:dyDescent="0.25"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9:19" x14ac:dyDescent="0.25"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9:19" x14ac:dyDescent="0.25"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9:19" x14ac:dyDescent="0.25"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9:19" x14ac:dyDescent="0.25"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9:19" x14ac:dyDescent="0.25"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9:19" x14ac:dyDescent="0.25"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9:19" x14ac:dyDescent="0.25"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9:19" x14ac:dyDescent="0.25"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9:19" x14ac:dyDescent="0.25"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9:19" x14ac:dyDescent="0.25"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9:19" x14ac:dyDescent="0.25"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9:19" x14ac:dyDescent="0.25"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9:19" x14ac:dyDescent="0.25"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9:19" x14ac:dyDescent="0.25"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9:19" x14ac:dyDescent="0.25"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9:19" x14ac:dyDescent="0.25"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9:19" x14ac:dyDescent="0.25"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9:19" x14ac:dyDescent="0.25"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9:19" x14ac:dyDescent="0.25"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9:19" x14ac:dyDescent="0.25"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9:19" x14ac:dyDescent="0.25"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9:19" x14ac:dyDescent="0.25"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9:19" x14ac:dyDescent="0.25"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9:19" x14ac:dyDescent="0.25"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9:19" x14ac:dyDescent="0.25"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 spans="9:19" x14ac:dyDescent="0.25"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 spans="9:19" x14ac:dyDescent="0.25"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 spans="9:19" x14ac:dyDescent="0.25"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</row>
    <row r="988" spans="9:19" x14ac:dyDescent="0.25"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</row>
    <row r="989" spans="9:19" x14ac:dyDescent="0.25"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</row>
    <row r="990" spans="9:19" x14ac:dyDescent="0.25"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</row>
    <row r="991" spans="9:19" x14ac:dyDescent="0.25"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</row>
    <row r="992" spans="9:19" x14ac:dyDescent="0.25"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</row>
  </sheetData>
  <autoFilter ref="A1:S467" xr:uid="{6E50FF49-36A7-4957-9DCF-3FCEE6C1C089}">
    <sortState xmlns:xlrd2="http://schemas.microsoft.com/office/spreadsheetml/2017/richdata2" ref="A2:S467">
      <sortCondition ref="A1:A467"/>
    </sortState>
  </autoFilter>
  <dataValidations count="1">
    <dataValidation allowBlank="1" showInputMessage="1" showErrorMessage="1" sqref="K8" xr:uid="{598A9F23-C335-4DCA-832C-B1F81C181AD1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SMC 5 Year CIP All Projects</vt:lpstr>
    </vt:vector>
  </TitlesOfParts>
  <Company>County of San Mateo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Ridener</dc:creator>
  <cp:lastModifiedBy>John Ridener</cp:lastModifiedBy>
  <dcterms:created xsi:type="dcterms:W3CDTF">2025-09-09T01:04:48Z</dcterms:created>
  <dcterms:modified xsi:type="dcterms:W3CDTF">2025-09-16T20:19:07Z</dcterms:modified>
</cp:coreProperties>
</file>